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140" activeTab="1"/>
  </bookViews>
  <sheets>
    <sheet name="PTAR 30 Mayo Partidas" sheetId="5" r:id="rId1"/>
    <sheet name="PTAR Evan Luis Partidas" sheetId="4" r:id="rId2"/>
  </sheets>
  <definedNames>
    <definedName name="_xlnm.Print_Titles" localSheetId="0">'PTAR 30 Mayo Partidas'!$1:$10</definedName>
    <definedName name="_xlnm.Print_Titles" localSheetId="1">'PTAR Evan Luis Partidas'!$1:$10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5"/>
  <c r="A12" l="1"/>
  <c r="C35"/>
  <c r="C34"/>
  <c r="C33"/>
  <c r="C30"/>
  <c r="C29"/>
  <c r="C22"/>
  <c r="C21"/>
  <c r="C19"/>
  <c r="C18"/>
  <c r="C17"/>
  <c r="C16"/>
  <c r="C15"/>
  <c r="A14"/>
  <c r="A15" s="1"/>
  <c r="A16" s="1"/>
  <c r="A17" s="1"/>
  <c r="A18" s="1"/>
  <c r="A19" s="1"/>
  <c r="A20" s="1"/>
  <c r="A21" s="1"/>
  <c r="A22" s="1"/>
  <c r="A23" s="1"/>
  <c r="A24" s="1"/>
  <c r="A25" s="1"/>
  <c r="A26" s="1"/>
  <c r="C20" i="4"/>
  <c r="C17"/>
  <c r="C16"/>
  <c r="C18" s="1"/>
  <c r="C15"/>
  <c r="A14"/>
  <c r="A24" s="1"/>
  <c r="A12"/>
  <c r="A15" l="1"/>
  <c r="A16" s="1"/>
  <c r="A17" s="1"/>
  <c r="A18" s="1"/>
  <c r="A19" s="1"/>
  <c r="A20" s="1"/>
  <c r="A21" s="1"/>
  <c r="A22" s="1"/>
  <c r="A28" i="5"/>
  <c r="A25" i="4"/>
  <c r="A26" s="1"/>
  <c r="A27" s="1"/>
  <c r="A28" s="1"/>
  <c r="A29" s="1"/>
  <c r="A31"/>
  <c r="A41" s="1"/>
  <c r="A42" s="1"/>
  <c r="A43" s="1"/>
  <c r="A44" s="1"/>
  <c r="A45" s="1"/>
  <c r="A46" s="1"/>
  <c r="A47" s="1"/>
  <c r="A48" s="1"/>
  <c r="A51" s="1"/>
  <c r="A52" s="1"/>
  <c r="A37" i="5" l="1"/>
  <c r="A29"/>
  <c r="A32" i="4"/>
  <c r="A33" s="1"/>
  <c r="A34" s="1"/>
  <c r="A35" s="1"/>
  <c r="A36" s="1"/>
  <c r="A37" s="1"/>
  <c r="A38" s="1"/>
  <c r="A30" i="5" l="1"/>
  <c r="A31" s="1"/>
  <c r="A32" s="1"/>
  <c r="A38"/>
  <c r="A39" s="1"/>
  <c r="A40" s="1"/>
  <c r="A33" l="1"/>
  <c r="A34" s="1"/>
  <c r="A35" s="1"/>
  <c r="A45"/>
  <c r="A46" s="1"/>
  <c r="A47" s="1"/>
  <c r="A48" s="1"/>
  <c r="A49" s="1"/>
  <c r="A50" s="1"/>
  <c r="A51" s="1"/>
  <c r="A55" s="1"/>
  <c r="A56" s="1"/>
</calcChain>
</file>

<file path=xl/sharedStrings.xml><?xml version="1.0" encoding="utf-8"?>
<sst xmlns="http://schemas.openxmlformats.org/spreadsheetml/2006/main" count="162" uniqueCount="78">
  <si>
    <r>
      <rPr>
        <b/>
        <sz val="11"/>
        <rFont val="Arial"/>
        <family val="2"/>
      </rPr>
      <t>Tipo de Proyecto: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Aguas Residuales</t>
    </r>
  </si>
  <si>
    <r>
      <rPr>
        <b/>
        <sz val="11"/>
        <rFont val="Arial"/>
        <family val="2"/>
      </rPr>
      <t>Fecha Elaboración:</t>
    </r>
    <r>
      <rPr>
        <sz val="12"/>
        <rFont val="Arial"/>
        <family val="2"/>
      </rPr>
      <t xml:space="preserve"> Noviembre 2020</t>
    </r>
  </si>
  <si>
    <t>No.</t>
  </si>
  <si>
    <t>Partidas</t>
  </si>
  <si>
    <t>Cantidad</t>
  </si>
  <si>
    <t>Unidad</t>
  </si>
  <si>
    <t>Precio</t>
  </si>
  <si>
    <t>Sub-total</t>
  </si>
  <si>
    <t>Total RD$</t>
  </si>
  <si>
    <t>Preliminares:</t>
  </si>
  <si>
    <t xml:space="preserve">Extracción y Bote de Lodos </t>
  </si>
  <si>
    <t>PA</t>
  </si>
  <si>
    <t>M3</t>
  </si>
  <si>
    <t>Blocks de 8'' Ø3/8 Bast @0.20MTS todos los huecos llenos</t>
  </si>
  <si>
    <t>M2</t>
  </si>
  <si>
    <t>Losa de fondo E=0.20MTS, Ø3/8@0.20MTS AD. Doble armado</t>
  </si>
  <si>
    <t>Pañete pulido</t>
  </si>
  <si>
    <t>Ml</t>
  </si>
  <si>
    <t>UD</t>
  </si>
  <si>
    <t xml:space="preserve">Confección de Rejillas </t>
  </si>
  <si>
    <t>Misceláneos</t>
  </si>
  <si>
    <t xml:space="preserve">Rehabilitación de las Redes de Recolección Principal que llega a la Planta </t>
  </si>
  <si>
    <t>Sub-Total Gastos Generales</t>
  </si>
  <si>
    <t>Gastos Indirectos de Obra</t>
  </si>
  <si>
    <t>%</t>
  </si>
  <si>
    <t xml:space="preserve">Gastos Administrativos </t>
  </si>
  <si>
    <t xml:space="preserve">Transporte </t>
  </si>
  <si>
    <t>Dirección Técnica y Responsabilidad Civil</t>
  </si>
  <si>
    <t>Itebis 18% Dirección Técnica</t>
  </si>
  <si>
    <t>Total  Generales</t>
  </si>
  <si>
    <t xml:space="preserve">Imprevistos </t>
  </si>
  <si>
    <t>Total  Generales + Imprevistos</t>
  </si>
  <si>
    <r>
      <rPr>
        <b/>
        <sz val="12"/>
        <rFont val="Arial"/>
        <family val="2"/>
      </rPr>
      <t>Tipo de Proyecto:</t>
    </r>
    <r>
      <rPr>
        <sz val="12"/>
        <rFont val="Arial"/>
        <family val="2"/>
      </rPr>
      <t xml:space="preserve">  Aguas Residuales</t>
    </r>
  </si>
  <si>
    <r>
      <rPr>
        <b/>
        <sz val="12"/>
        <rFont val="Arial"/>
        <family val="2"/>
      </rPr>
      <t>Fecha Elaboración:</t>
    </r>
    <r>
      <rPr>
        <sz val="12"/>
        <rFont val="Arial"/>
        <family val="2"/>
      </rPr>
      <t xml:space="preserve"> Noviembre 2020</t>
    </r>
  </si>
  <si>
    <t xml:space="preserve">Suministro y Colocación de Piezas en PVC </t>
  </si>
  <si>
    <t>Reparaciones en Planta</t>
  </si>
  <si>
    <t>Suministro y Colocación de Grava de 2" @ 3"</t>
  </si>
  <si>
    <t>Suministro y Colocación de Grava de 3/8" @ 1"</t>
  </si>
  <si>
    <t>Sustitución y Colocación de Gravilla de 1/4" @ 1/8"</t>
  </si>
  <si>
    <t>Verja de Malla Ciclónica 6' en planta tratamiento</t>
  </si>
  <si>
    <t>Pintura Acrílicas en planta tratamiento</t>
  </si>
  <si>
    <t>Limpieza Final</t>
  </si>
  <si>
    <t xml:space="preserve">Piezas PVC Ø 4 - 8" </t>
  </si>
  <si>
    <t>Tapas en Hormigón Armado Para Tapar Huecos</t>
  </si>
  <si>
    <t>Pintura en Mantenimiento para Tuberías en Hierro</t>
  </si>
  <si>
    <r>
      <t xml:space="preserve">Proyecto: </t>
    </r>
    <r>
      <rPr>
        <sz val="11"/>
        <rFont val="Arial"/>
        <family val="2"/>
      </rPr>
      <t>Rehabilitación Planta de Tratamiento de Aguas Residuales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Barrio 30 de Mayo</t>
    </r>
  </si>
  <si>
    <r>
      <rPr>
        <b/>
        <sz val="11"/>
        <rFont val="Arial"/>
        <family val="2"/>
      </rPr>
      <t xml:space="preserve">Ubicación: </t>
    </r>
    <r>
      <rPr>
        <sz val="11"/>
        <rFont val="Arial"/>
        <family val="2"/>
      </rPr>
      <t xml:space="preserve"> Moca, Provincia Espaillat</t>
    </r>
  </si>
  <si>
    <t>Construcción Desarenador</t>
  </si>
  <si>
    <t>Reparación área de planta</t>
  </si>
  <si>
    <t xml:space="preserve">Excavación y Bote de Material </t>
  </si>
  <si>
    <t>Blocks de 8'' Ø3/8 Bast @0.20MTS todos los Huecos Llenos</t>
  </si>
  <si>
    <t>Losa de fondo E=0.20MTS, Ø3/8@0.20MTS AD. Doble Armado</t>
  </si>
  <si>
    <t>Pañete Pulido</t>
  </si>
  <si>
    <t>Suministro y Colocación de Tubos PVC SDR 26 de Ø 4" Ventilación</t>
  </si>
  <si>
    <t xml:space="preserve">Suministro y Colocación de Tubos PVC SDR 41 de Ø 8" </t>
  </si>
  <si>
    <t xml:space="preserve">Suministro y Colocación de Tubos HG de Ø 6" </t>
  </si>
  <si>
    <t xml:space="preserve">Suministro y Colocación de Válvula de Vástago Fijo Aplantillada Completa Ø 6" </t>
  </si>
  <si>
    <t xml:space="preserve">Suministro y Colocación de Válvula de Vástago Fijo Aplantillada Completa Ø 8" </t>
  </si>
  <si>
    <t>Muro de Gaviones para Protección de PTAR</t>
  </si>
  <si>
    <t xml:space="preserve">Viga de Amarre 20x20 4 Ø 3/8" - 3/8"@0.20m </t>
  </si>
  <si>
    <t xml:space="preserve">Suministro e Instalación de Registros Prefabricados de Hormigón Armado </t>
  </si>
  <si>
    <t>Protección Desarenador con Malla Ciclónica 6'</t>
  </si>
  <si>
    <t>Construcción de Muro de Blocks de 8'' Ø3/8 Bast @0.20MTS Todos los Huecos llenos</t>
  </si>
  <si>
    <t>Zapata de muro 8" 0.60m x 0.25m Hormigón Industrial 210Kg/cm2</t>
  </si>
  <si>
    <t>Limpieza en Planta Tratamiento, Registros y Poda de Arboles</t>
  </si>
  <si>
    <t>Reparaciones Menores</t>
  </si>
  <si>
    <t xml:space="preserve">Suministro y colocación de Válvula de Vástago Fijo Aplantillada Completa Ø 8" </t>
  </si>
  <si>
    <t>Construcción de Tapas Hormigón Armado</t>
  </si>
  <si>
    <t>Rehabitación de Tuberías de Salida y Ventilación</t>
  </si>
  <si>
    <t>Suministro y colocación de Tapas de Registros en Fibra de Vidrio Reforzadas</t>
  </si>
  <si>
    <t xml:space="preserve">Suministro y Colocación de tubos PVC SDR 41 de Ø 8" </t>
  </si>
  <si>
    <t>Cubierta en Área de Filtros</t>
  </si>
  <si>
    <r>
      <rPr>
        <b/>
        <sz val="12"/>
        <rFont val="Arial"/>
        <family val="2"/>
      </rPr>
      <t xml:space="preserve">Ubicación: </t>
    </r>
    <r>
      <rPr>
        <sz val="12"/>
        <rFont val="Arial"/>
        <family val="2"/>
      </rPr>
      <t xml:space="preserve"> Moca, Provincia Espaillat</t>
    </r>
  </si>
  <si>
    <r>
      <t xml:space="preserve">Proyecto: </t>
    </r>
    <r>
      <rPr>
        <sz val="12"/>
        <rFont val="Arial"/>
        <family val="2"/>
      </rPr>
      <t>Rehabilitación Planta de Tratamiento de Aguas Residuales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en el Barrio Evan Luis</t>
    </r>
  </si>
  <si>
    <t>Fondo de Pensiones y Jubilaciones (Ley No.6-86)</t>
  </si>
  <si>
    <t>Codia (Decreto No. 319-88)</t>
  </si>
  <si>
    <t>Seguros y Fianzas</t>
  </si>
  <si>
    <t>Supervisión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</si>
</sst>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.00\ &quot;Mts.&quot;"/>
    <numFmt numFmtId="165" formatCode="0.0"/>
    <numFmt numFmtId="166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sz val="10"/>
      <name val="MS Sans Serif"/>
      <family val="2"/>
    </font>
    <font>
      <u/>
      <sz val="10"/>
      <name val="Arial"/>
      <family val="2"/>
    </font>
    <font>
      <i/>
      <sz val="11"/>
      <color theme="1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i/>
      <sz val="1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2" fillId="0" borderId="0"/>
    <xf numFmtId="0" fontId="2" fillId="0" borderId="0"/>
    <xf numFmtId="40" fontId="12" fillId="0" borderId="0" applyFont="0" applyFill="0" applyBorder="0" applyAlignment="0" applyProtection="0"/>
  </cellStyleXfs>
  <cellXfs count="88">
    <xf numFmtId="0" fontId="0" fillId="0" borderId="0" xfId="0"/>
    <xf numFmtId="0" fontId="2" fillId="0" borderId="1" xfId="2" applyBorder="1"/>
    <xf numFmtId="0" fontId="2" fillId="0" borderId="0" xfId="2"/>
    <xf numFmtId="0" fontId="4" fillId="0" borderId="4" xfId="2" applyFont="1" applyBorder="1" applyAlignment="1">
      <alignment wrapText="1"/>
    </xf>
    <xf numFmtId="0" fontId="5" fillId="0" borderId="0" xfId="2" applyFont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6" fillId="0" borderId="1" xfId="2" applyFont="1" applyBorder="1"/>
    <xf numFmtId="0" fontId="8" fillId="0" borderId="2" xfId="2" applyFont="1" applyBorder="1"/>
    <xf numFmtId="0" fontId="8" fillId="0" borderId="2" xfId="2" applyFont="1" applyBorder="1" applyAlignment="1">
      <alignment horizontal="center" vertical="center"/>
    </xf>
    <xf numFmtId="0" fontId="2" fillId="0" borderId="2" xfId="2" applyBorder="1"/>
    <xf numFmtId="0" fontId="8" fillId="0" borderId="3" xfId="2" applyFont="1" applyBorder="1"/>
    <xf numFmtId="0" fontId="2" fillId="0" borderId="0" xfId="2" applyAlignment="1">
      <alignment horizontal="center" vertical="center"/>
    </xf>
    <xf numFmtId="164" fontId="2" fillId="0" borderId="5" xfId="2" applyNumberFormat="1" applyBorder="1" applyAlignment="1">
      <alignment horizontal="left"/>
    </xf>
    <xf numFmtId="0" fontId="9" fillId="0" borderId="0" xfId="2" applyFont="1"/>
    <xf numFmtId="2" fontId="7" fillId="0" borderId="5" xfId="2" applyNumberFormat="1" applyFont="1" applyBorder="1" applyAlignment="1">
      <alignment horizontal="left"/>
    </xf>
    <xf numFmtId="2" fontId="7" fillId="0" borderId="8" xfId="2" applyNumberFormat="1" applyFont="1" applyBorder="1" applyAlignment="1">
      <alignment horizontal="left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center"/>
    </xf>
    <xf numFmtId="166" fontId="10" fillId="0" borderId="12" xfId="3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6" fontId="11" fillId="0" borderId="12" xfId="3" applyFont="1" applyBorder="1" applyAlignment="1">
      <alignment horizontal="center"/>
    </xf>
    <xf numFmtId="0" fontId="2" fillId="0" borderId="0" xfId="4" applyFont="1"/>
    <xf numFmtId="0" fontId="13" fillId="0" borderId="0" xfId="2" applyFont="1"/>
    <xf numFmtId="0" fontId="14" fillId="0" borderId="12" xfId="0" applyFont="1" applyBorder="1" applyAlignment="1">
      <alignment vertical="top"/>
    </xf>
    <xf numFmtId="4" fontId="15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166" fontId="15" fillId="0" borderId="12" xfId="3" applyFont="1" applyBorder="1" applyAlignment="1">
      <alignment horizontal="center"/>
    </xf>
    <xf numFmtId="0" fontId="10" fillId="0" borderId="12" xfId="0" applyFont="1" applyBorder="1"/>
    <xf numFmtId="166" fontId="2" fillId="0" borderId="0" xfId="5" applyNumberFormat="1"/>
    <xf numFmtId="166" fontId="10" fillId="0" borderId="12" xfId="3" applyFont="1" applyBorder="1"/>
    <xf numFmtId="0" fontId="2" fillId="0" borderId="12" xfId="2" applyBorder="1"/>
    <xf numFmtId="2" fontId="14" fillId="0" borderId="12" xfId="0" applyNumberFormat="1" applyFont="1" applyBorder="1" applyAlignment="1">
      <alignment vertical="top"/>
    </xf>
    <xf numFmtId="166" fontId="16" fillId="0" borderId="12" xfId="0" applyNumberFormat="1" applyFont="1" applyBorder="1"/>
    <xf numFmtId="0" fontId="14" fillId="0" borderId="12" xfId="0" applyFont="1" applyBorder="1" applyAlignment="1">
      <alignment vertical="top" wrapText="1"/>
    </xf>
    <xf numFmtId="4" fontId="15" fillId="0" borderId="12" xfId="0" applyNumberFormat="1" applyFont="1" applyBorder="1" applyAlignment="1">
      <alignment horizontal="center" vertical="center"/>
    </xf>
    <xf numFmtId="43" fontId="11" fillId="0" borderId="12" xfId="1" applyFont="1" applyBorder="1"/>
    <xf numFmtId="4" fontId="2" fillId="0" borderId="0" xfId="2" applyNumberFormat="1"/>
    <xf numFmtId="0" fontId="14" fillId="0" borderId="12" xfId="0" applyFont="1" applyBorder="1" applyAlignment="1">
      <alignment vertical="center"/>
    </xf>
    <xf numFmtId="4" fontId="15" fillId="0" borderId="12" xfId="0" applyNumberFormat="1" applyFont="1" applyBorder="1" applyAlignment="1">
      <alignment horizontal="right" vertical="center"/>
    </xf>
    <xf numFmtId="0" fontId="2" fillId="0" borderId="12" xfId="2" applyBorder="1" applyAlignment="1">
      <alignment horizontal="center" vertical="center"/>
    </xf>
    <xf numFmtId="0" fontId="8" fillId="0" borderId="0" xfId="2" applyFont="1"/>
    <xf numFmtId="4" fontId="17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 horizontal="center" vertical="center"/>
    </xf>
    <xf numFmtId="166" fontId="17" fillId="0" borderId="12" xfId="3" applyFont="1" applyBorder="1" applyAlignment="1">
      <alignment horizontal="center"/>
    </xf>
    <xf numFmtId="4" fontId="17" fillId="0" borderId="12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right" vertical="center"/>
    </xf>
    <xf numFmtId="0" fontId="9" fillId="0" borderId="1" xfId="2" applyFont="1" applyBorder="1"/>
    <xf numFmtId="0" fontId="8" fillId="0" borderId="0" xfId="2" applyFont="1" applyAlignment="1">
      <alignment horizontal="center" vertical="center"/>
    </xf>
    <xf numFmtId="2" fontId="14" fillId="0" borderId="12" xfId="0" applyNumberFormat="1" applyFont="1" applyBorder="1" applyAlignment="1">
      <alignment vertical="center"/>
    </xf>
    <xf numFmtId="0" fontId="2" fillId="0" borderId="0" xfId="5"/>
    <xf numFmtId="4" fontId="2" fillId="0" borderId="0" xfId="5" applyNumberFormat="1"/>
    <xf numFmtId="165" fontId="14" fillId="0" borderId="12" xfId="0" applyNumberFormat="1" applyFont="1" applyBorder="1" applyAlignment="1">
      <alignment vertical="top"/>
    </xf>
    <xf numFmtId="0" fontId="7" fillId="0" borderId="4" xfId="2" applyFont="1" applyBorder="1"/>
    <xf numFmtId="166" fontId="15" fillId="0" borderId="12" xfId="3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right" vertical="center"/>
    </xf>
    <xf numFmtId="0" fontId="2" fillId="0" borderId="12" xfId="2" applyBorder="1" applyAlignment="1">
      <alignment horizontal="center" vertical="center"/>
    </xf>
    <xf numFmtId="0" fontId="8" fillId="0" borderId="0" xfId="2" applyFont="1"/>
    <xf numFmtId="165" fontId="11" fillId="0" borderId="12" xfId="0" applyNumberFormat="1" applyFont="1" applyBorder="1"/>
    <xf numFmtId="0" fontId="11" fillId="0" borderId="12" xfId="0" applyFont="1" applyBorder="1"/>
    <xf numFmtId="2" fontId="18" fillId="0" borderId="12" xfId="0" applyNumberFormat="1" applyFont="1" applyBorder="1" applyAlignment="1">
      <alignment vertical="top"/>
    </xf>
    <xf numFmtId="0" fontId="17" fillId="0" borderId="12" xfId="2" applyFont="1" applyBorder="1"/>
    <xf numFmtId="4" fontId="17" fillId="0" borderId="12" xfId="2" applyNumberFormat="1" applyFont="1" applyBorder="1"/>
    <xf numFmtId="0" fontId="17" fillId="0" borderId="12" xfId="2" applyFont="1" applyBorder="1" applyAlignment="1">
      <alignment wrapText="1"/>
    </xf>
    <xf numFmtId="0" fontId="17" fillId="0" borderId="0" xfId="2" applyFont="1"/>
    <xf numFmtId="0" fontId="17" fillId="0" borderId="0" xfId="2" applyFont="1" applyAlignment="1">
      <alignment horizontal="center" vertical="center"/>
    </xf>
    <xf numFmtId="166" fontId="7" fillId="0" borderId="0" xfId="2" applyNumberFormat="1" applyFont="1"/>
    <xf numFmtId="166" fontId="8" fillId="0" borderId="0" xfId="5" applyNumberFormat="1" applyFont="1"/>
    <xf numFmtId="4" fontId="8" fillId="0" borderId="0" xfId="2" applyNumberFormat="1" applyFont="1"/>
    <xf numFmtId="0" fontId="18" fillId="0" borderId="12" xfId="0" applyFont="1" applyBorder="1" applyAlignment="1">
      <alignment vertical="top"/>
    </xf>
    <xf numFmtId="4" fontId="11" fillId="0" borderId="12" xfId="0" applyNumberFormat="1" applyFont="1" applyBorder="1" applyAlignment="1">
      <alignment horizontal="right" vertical="center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5" fillId="0" borderId="0" xfId="2" applyFont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8" fillId="0" borderId="4" xfId="2" applyFont="1" applyBorder="1" applyAlignment="1">
      <alignment horizontal="left"/>
    </xf>
    <xf numFmtId="0" fontId="8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8" fillId="0" borderId="6" xfId="2" applyFont="1" applyBorder="1" applyAlignment="1">
      <alignment horizontal="left"/>
    </xf>
    <xf numFmtId="0" fontId="8" fillId="0" borderId="7" xfId="2" applyFont="1" applyBorder="1" applyAlignment="1">
      <alignment horizontal="left"/>
    </xf>
    <xf numFmtId="0" fontId="2" fillId="0" borderId="12" xfId="2" applyBorder="1" applyAlignment="1">
      <alignment horizontal="center" vertical="center"/>
    </xf>
    <xf numFmtId="0" fontId="8" fillId="0" borderId="4" xfId="2" applyFont="1" applyBorder="1"/>
    <xf numFmtId="0" fontId="8" fillId="0" borderId="0" xfId="2" applyFont="1"/>
  </cellXfs>
  <cellStyles count="7">
    <cellStyle name="Millares" xfId="1" builtinId="3"/>
    <cellStyle name="Millares 2" xfId="6"/>
    <cellStyle name="Millares 7" xfId="3"/>
    <cellStyle name="Normal" xfId="0" builtinId="0"/>
    <cellStyle name="Normal 2 2" xfId="4"/>
    <cellStyle name="Normal 3" xfId="2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13607</xdr:rowOff>
    </xdr:from>
    <xdr:ext cx="8654142" cy="1097990"/>
    <xdr:pic>
      <xdr:nvPicPr>
        <xdr:cNvPr id="2" name="Imagen 1">
          <a:extLst>
            <a:ext uri="{FF2B5EF4-FFF2-40B4-BE49-F238E27FC236}">
              <a16:creationId xmlns:a16="http://schemas.microsoft.com/office/drawing/2014/main" xmlns="" id="{2B846ABB-4015-4EFA-93BA-4188204ACC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8654142" cy="10979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1133474</xdr:colOff>
      <xdr:row>5</xdr:row>
      <xdr:rowOff>22225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A8487CF-576C-4AB8-B27D-8150DEE832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43874" cy="1089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59"/>
  <sheetViews>
    <sheetView topLeftCell="A37" zoomScaleNormal="100" workbookViewId="0">
      <selection activeCell="H15" sqref="H15"/>
    </sheetView>
  </sheetViews>
  <sheetFormatPr baseColWidth="10" defaultRowHeight="12.75"/>
  <cols>
    <col min="1" max="1" width="6.85546875" style="2" customWidth="1"/>
    <col min="2" max="2" width="49" style="2" customWidth="1"/>
    <col min="3" max="3" width="11.140625" style="2" bestFit="1" customWidth="1"/>
    <col min="4" max="4" width="9.140625" style="11" bestFit="1" customWidth="1"/>
    <col min="5" max="5" width="13.7109375" style="2" bestFit="1" customWidth="1"/>
    <col min="6" max="6" width="15.5703125" style="2" bestFit="1" customWidth="1"/>
    <col min="7" max="7" width="16.7109375" style="2" customWidth="1"/>
    <col min="8" max="8" width="11.42578125" style="2"/>
    <col min="9" max="9" width="13.85546875" style="2" bestFit="1" customWidth="1"/>
    <col min="10" max="10" width="11.42578125" style="2"/>
    <col min="11" max="11" width="11.7109375" style="2" bestFit="1" customWidth="1"/>
    <col min="12" max="12" width="12.85546875" style="2" bestFit="1" customWidth="1"/>
    <col min="13" max="16384" width="11.42578125" style="2"/>
  </cols>
  <sheetData>
    <row r="1" spans="1:13" ht="20.25" customHeight="1">
      <c r="A1" s="1"/>
      <c r="B1" s="73"/>
      <c r="C1" s="73"/>
      <c r="D1" s="73"/>
      <c r="E1" s="73"/>
      <c r="F1" s="73"/>
      <c r="G1" s="74"/>
    </row>
    <row r="2" spans="1:13" ht="16.5" customHeight="1">
      <c r="A2" s="3"/>
      <c r="B2" s="75"/>
      <c r="C2" s="75"/>
      <c r="D2" s="75"/>
      <c r="E2" s="75"/>
      <c r="F2" s="75"/>
      <c r="G2" s="76"/>
    </row>
    <row r="3" spans="1:13" ht="15.75" customHeight="1">
      <c r="A3" s="3"/>
      <c r="B3" s="77"/>
      <c r="C3" s="77"/>
      <c r="D3" s="77"/>
      <c r="E3" s="77"/>
      <c r="F3" s="77"/>
      <c r="G3" s="78"/>
    </row>
    <row r="4" spans="1:13" ht="15.75" customHeight="1">
      <c r="A4" s="3"/>
      <c r="B4" s="4"/>
      <c r="C4" s="4"/>
      <c r="D4" s="4"/>
      <c r="E4" s="4"/>
      <c r="F4" s="4"/>
      <c r="G4" s="5"/>
    </row>
    <row r="5" spans="1:13" ht="22.5" customHeight="1" thickBot="1">
      <c r="A5" s="3"/>
      <c r="B5" s="4"/>
      <c r="C5" s="4"/>
      <c r="D5" s="4"/>
      <c r="E5" s="4"/>
      <c r="F5" s="4"/>
      <c r="G5" s="5"/>
    </row>
    <row r="6" spans="1:13" ht="15.75">
      <c r="A6" s="6" t="s">
        <v>45</v>
      </c>
      <c r="B6" s="7"/>
      <c r="C6" s="7"/>
      <c r="D6" s="8"/>
      <c r="E6" s="9"/>
      <c r="F6" s="7"/>
      <c r="G6" s="10"/>
    </row>
    <row r="7" spans="1:13" ht="15.75">
      <c r="A7" s="79" t="s">
        <v>0</v>
      </c>
      <c r="B7" s="80"/>
      <c r="C7" s="80"/>
      <c r="E7" s="81"/>
      <c r="F7" s="82"/>
      <c r="G7" s="12"/>
    </row>
    <row r="8" spans="1:13" ht="15.75">
      <c r="A8" s="55" t="s">
        <v>46</v>
      </c>
      <c r="B8" s="43"/>
      <c r="C8" s="13"/>
      <c r="E8" s="81"/>
      <c r="F8" s="82"/>
      <c r="G8" s="14"/>
    </row>
    <row r="9" spans="1:13" ht="16.5" thickBot="1">
      <c r="A9" s="83" t="s">
        <v>1</v>
      </c>
      <c r="B9" s="84"/>
      <c r="C9" s="84"/>
      <c r="D9" s="84"/>
      <c r="E9" s="81"/>
      <c r="F9" s="82"/>
      <c r="G9" s="15"/>
    </row>
    <row r="10" spans="1:13" ht="26.25" customHeight="1" thickBot="1">
      <c r="A10" s="16" t="s">
        <v>2</v>
      </c>
      <c r="B10" s="17" t="s">
        <v>3</v>
      </c>
      <c r="C10" s="17" t="s">
        <v>4</v>
      </c>
      <c r="D10" s="17" t="s">
        <v>5</v>
      </c>
      <c r="E10" s="17" t="s">
        <v>6</v>
      </c>
      <c r="F10" s="17" t="s">
        <v>7</v>
      </c>
      <c r="G10" s="18" t="s">
        <v>8</v>
      </c>
      <c r="I10" s="24"/>
    </row>
    <row r="11" spans="1:13" ht="15">
      <c r="A11" s="60">
        <v>1</v>
      </c>
      <c r="B11" s="61" t="s">
        <v>9</v>
      </c>
      <c r="C11" s="27"/>
      <c r="D11" s="37"/>
      <c r="E11" s="27"/>
      <c r="F11" s="27"/>
      <c r="G11" s="38"/>
      <c r="M11" s="25"/>
    </row>
    <row r="12" spans="1:13" ht="15.75">
      <c r="A12" s="54">
        <f>+A11+0.01</f>
        <v>1.01</v>
      </c>
      <c r="B12" s="26" t="s">
        <v>10</v>
      </c>
      <c r="C12" s="27">
        <v>1</v>
      </c>
      <c r="D12" s="28" t="s">
        <v>11</v>
      </c>
      <c r="E12" s="29"/>
      <c r="F12" s="29"/>
      <c r="G12" s="30"/>
      <c r="I12" s="31"/>
    </row>
    <row r="13" spans="1:13" ht="15.75">
      <c r="A13" s="30"/>
      <c r="B13" s="30"/>
      <c r="C13" s="30"/>
      <c r="D13" s="20"/>
      <c r="E13" s="32"/>
      <c r="F13" s="30"/>
      <c r="G13" s="33"/>
      <c r="I13" s="31"/>
    </row>
    <row r="14" spans="1:13" ht="15">
      <c r="A14" s="60">
        <f>+A11+1</f>
        <v>2</v>
      </c>
      <c r="B14" s="61" t="s">
        <v>47</v>
      </c>
      <c r="C14" s="27"/>
      <c r="D14" s="37"/>
      <c r="E14" s="27"/>
      <c r="F14" s="27"/>
      <c r="G14" s="38"/>
      <c r="I14" s="31"/>
    </row>
    <row r="15" spans="1:13" ht="15.75">
      <c r="A15" s="34">
        <f>+A14+0.01</f>
        <v>2.0099999999999998</v>
      </c>
      <c r="B15" s="26" t="s">
        <v>49</v>
      </c>
      <c r="C15" s="27">
        <f>(3*4*2+2*2*1.5)*1.3</f>
        <v>39</v>
      </c>
      <c r="D15" s="28" t="s">
        <v>12</v>
      </c>
      <c r="E15" s="29"/>
      <c r="F15" s="29"/>
      <c r="G15" s="35"/>
      <c r="I15" s="31"/>
    </row>
    <row r="16" spans="1:13" ht="28.5">
      <c r="A16" s="34">
        <f t="shared" ref="A16:A26" si="0">+A15+0.01</f>
        <v>2.0199999999999996</v>
      </c>
      <c r="B16" s="36" t="s">
        <v>50</v>
      </c>
      <c r="C16" s="27">
        <f>+(2.4*2+3.2*2+0.8)*1.5</f>
        <v>18</v>
      </c>
      <c r="D16" s="37" t="s">
        <v>14</v>
      </c>
      <c r="E16" s="27"/>
      <c r="F16" s="29"/>
      <c r="G16" s="35"/>
      <c r="I16" s="31"/>
    </row>
    <row r="17" spans="1:11" ht="28.5">
      <c r="A17" s="34">
        <f t="shared" si="0"/>
        <v>2.0299999999999994</v>
      </c>
      <c r="B17" s="36" t="s">
        <v>51</v>
      </c>
      <c r="C17" s="27">
        <f>2.4*3.2*0.2</f>
        <v>1.536</v>
      </c>
      <c r="D17" s="37" t="s">
        <v>12</v>
      </c>
      <c r="E17" s="27"/>
      <c r="F17" s="29"/>
      <c r="G17" s="35"/>
      <c r="I17" s="31"/>
    </row>
    <row r="18" spans="1:11" ht="15.75">
      <c r="A18" s="34">
        <f t="shared" si="0"/>
        <v>2.0399999999999991</v>
      </c>
      <c r="B18" s="36" t="s">
        <v>52</v>
      </c>
      <c r="C18" s="27">
        <f>+C16+2.4*3.2</f>
        <v>25.68</v>
      </c>
      <c r="D18" s="37" t="s">
        <v>14</v>
      </c>
      <c r="E18" s="27"/>
      <c r="F18" s="29"/>
      <c r="G18" s="35"/>
      <c r="I18" s="31"/>
    </row>
    <row r="19" spans="1:11" ht="15.75">
      <c r="A19" s="34">
        <f t="shared" si="0"/>
        <v>2.0499999999999989</v>
      </c>
      <c r="B19" s="36" t="s">
        <v>61</v>
      </c>
      <c r="C19" s="27">
        <f>3*2+2.5*2</f>
        <v>11</v>
      </c>
      <c r="D19" s="37" t="s">
        <v>17</v>
      </c>
      <c r="E19" s="27"/>
      <c r="F19" s="29"/>
      <c r="G19" s="35"/>
      <c r="I19" s="31"/>
    </row>
    <row r="20" spans="1:11" ht="15.75">
      <c r="A20" s="34">
        <f t="shared" si="0"/>
        <v>2.0599999999999987</v>
      </c>
      <c r="B20" s="36" t="s">
        <v>42</v>
      </c>
      <c r="C20" s="27">
        <v>1</v>
      </c>
      <c r="D20" s="37" t="s">
        <v>11</v>
      </c>
      <c r="E20" s="27"/>
      <c r="F20" s="29"/>
      <c r="G20" s="35"/>
      <c r="I20" s="31"/>
    </row>
    <row r="21" spans="1:11" ht="28.5">
      <c r="A21" s="34">
        <f t="shared" si="0"/>
        <v>2.0699999999999985</v>
      </c>
      <c r="B21" s="36" t="s">
        <v>53</v>
      </c>
      <c r="C21" s="41">
        <f>6*2</f>
        <v>12</v>
      </c>
      <c r="D21" s="37" t="s">
        <v>17</v>
      </c>
      <c r="E21" s="41"/>
      <c r="F21" s="56"/>
      <c r="G21" s="35"/>
      <c r="I21" s="31"/>
    </row>
    <row r="22" spans="1:11" ht="28.5">
      <c r="A22" s="34">
        <f t="shared" si="0"/>
        <v>2.0799999999999983</v>
      </c>
      <c r="B22" s="36" t="s">
        <v>54</v>
      </c>
      <c r="C22" s="27">
        <f>14.4+10</f>
        <v>24.4</v>
      </c>
      <c r="D22" s="37" t="s">
        <v>17</v>
      </c>
      <c r="E22" s="27"/>
      <c r="F22" s="29"/>
      <c r="G22" s="35"/>
      <c r="I22" s="31"/>
    </row>
    <row r="23" spans="1:11" ht="15.75">
      <c r="A23" s="34">
        <f t="shared" si="0"/>
        <v>2.0899999999999981</v>
      </c>
      <c r="B23" s="36" t="s">
        <v>55</v>
      </c>
      <c r="C23" s="27">
        <v>9</v>
      </c>
      <c r="D23" s="37" t="s">
        <v>17</v>
      </c>
      <c r="E23" s="27"/>
      <c r="F23" s="29"/>
      <c r="G23" s="35"/>
      <c r="I23" s="31"/>
    </row>
    <row r="24" spans="1:11" ht="28.5">
      <c r="A24" s="34">
        <f t="shared" si="0"/>
        <v>2.0999999999999979</v>
      </c>
      <c r="B24" s="36" t="s">
        <v>56</v>
      </c>
      <c r="C24" s="27">
        <v>2</v>
      </c>
      <c r="D24" s="37" t="s">
        <v>18</v>
      </c>
      <c r="E24" s="27"/>
      <c r="F24" s="29"/>
      <c r="G24" s="35"/>
      <c r="I24" s="31"/>
    </row>
    <row r="25" spans="1:11" ht="28.5">
      <c r="A25" s="34">
        <f t="shared" si="0"/>
        <v>2.1099999999999977</v>
      </c>
      <c r="B25" s="36" t="s">
        <v>57</v>
      </c>
      <c r="C25" s="27">
        <v>2</v>
      </c>
      <c r="D25" s="37" t="s">
        <v>18</v>
      </c>
      <c r="E25" s="27"/>
      <c r="F25" s="29"/>
      <c r="G25" s="35"/>
      <c r="I25" s="31"/>
    </row>
    <row r="26" spans="1:11" ht="15.75">
      <c r="A26" s="34">
        <f t="shared" si="0"/>
        <v>2.1199999999999974</v>
      </c>
      <c r="B26" s="26" t="s">
        <v>19</v>
      </c>
      <c r="C26" s="27">
        <v>1</v>
      </c>
      <c r="D26" s="37" t="s">
        <v>18</v>
      </c>
      <c r="E26" s="27"/>
      <c r="F26" s="29"/>
      <c r="G26" s="35"/>
      <c r="I26" s="31"/>
    </row>
    <row r="27" spans="1:11" ht="15.75">
      <c r="A27" s="30"/>
      <c r="B27" s="30"/>
      <c r="C27" s="27"/>
      <c r="D27" s="37"/>
      <c r="E27" s="27"/>
      <c r="F27" s="27"/>
      <c r="G27" s="33"/>
      <c r="I27" s="31"/>
    </row>
    <row r="28" spans="1:11" ht="15">
      <c r="A28" s="60">
        <f>+A14+1</f>
        <v>3</v>
      </c>
      <c r="B28" s="61" t="s">
        <v>48</v>
      </c>
      <c r="C28" s="27"/>
      <c r="D28" s="37"/>
      <c r="E28" s="27"/>
      <c r="F28" s="27"/>
      <c r="G28" s="38"/>
      <c r="I28" s="52"/>
    </row>
    <row r="29" spans="1:11" ht="15.75">
      <c r="A29" s="51">
        <f>+A28+0.01</f>
        <v>3.01</v>
      </c>
      <c r="B29" s="66" t="s">
        <v>49</v>
      </c>
      <c r="C29" s="66">
        <f>8.31*2*2*1.3+8.3*0.6*1</f>
        <v>48.192000000000007</v>
      </c>
      <c r="D29" s="67" t="s">
        <v>12</v>
      </c>
      <c r="E29" s="68"/>
      <c r="F29" s="48"/>
      <c r="G29" s="30"/>
      <c r="I29" s="52"/>
    </row>
    <row r="30" spans="1:11" ht="15.75">
      <c r="A30" s="51">
        <f t="shared" ref="A30:A34" si="1">+A29+0.01</f>
        <v>3.0199999999999996</v>
      </c>
      <c r="B30" s="36" t="s">
        <v>58</v>
      </c>
      <c r="C30" s="48">
        <f>8.3*2*1+8.3*1.5*1+8.3*1*1</f>
        <v>37.350000000000009</v>
      </c>
      <c r="D30" s="47" t="s">
        <v>12</v>
      </c>
      <c r="E30" s="48"/>
      <c r="F30" s="48"/>
      <c r="G30" s="30"/>
      <c r="I30" s="52"/>
    </row>
    <row r="31" spans="1:11" ht="21" customHeight="1">
      <c r="A31" s="51">
        <f t="shared" si="1"/>
        <v>3.0299999999999994</v>
      </c>
      <c r="B31" s="36" t="s">
        <v>43</v>
      </c>
      <c r="C31" s="48">
        <v>2</v>
      </c>
      <c r="D31" s="47" t="s">
        <v>18</v>
      </c>
      <c r="E31" s="48"/>
      <c r="F31" s="48"/>
      <c r="G31" s="30"/>
      <c r="I31" s="31"/>
      <c r="K31" s="39"/>
    </row>
    <row r="32" spans="1:11" ht="21.75" customHeight="1">
      <c r="A32" s="51">
        <f t="shared" si="1"/>
        <v>3.0399999999999991</v>
      </c>
      <c r="B32" s="36" t="s">
        <v>44</v>
      </c>
      <c r="C32" s="48">
        <v>1</v>
      </c>
      <c r="D32" s="47" t="s">
        <v>11</v>
      </c>
      <c r="E32" s="48"/>
      <c r="F32" s="48"/>
      <c r="G32" s="30"/>
      <c r="I32" s="31"/>
      <c r="K32" s="39"/>
    </row>
    <row r="33" spans="1:11" ht="28.5">
      <c r="A33" s="51">
        <f t="shared" si="1"/>
        <v>3.0499999999999989</v>
      </c>
      <c r="B33" s="36" t="s">
        <v>62</v>
      </c>
      <c r="C33" s="48">
        <f>8.3*3.8</f>
        <v>31.540000000000003</v>
      </c>
      <c r="D33" s="47" t="s">
        <v>14</v>
      </c>
      <c r="E33" s="48"/>
      <c r="F33" s="48"/>
      <c r="G33" s="30"/>
      <c r="I33" s="31"/>
      <c r="K33" s="39"/>
    </row>
    <row r="34" spans="1:11" ht="28.5">
      <c r="A34" s="51">
        <f t="shared" si="1"/>
        <v>3.0599999999999987</v>
      </c>
      <c r="B34" s="36" t="s">
        <v>63</v>
      </c>
      <c r="C34" s="48">
        <f>8.3*0.6*0.25</f>
        <v>1.2450000000000001</v>
      </c>
      <c r="D34" s="47" t="s">
        <v>12</v>
      </c>
      <c r="E34" s="48"/>
      <c r="F34" s="48"/>
      <c r="G34" s="30"/>
      <c r="I34" s="31"/>
      <c r="K34" s="39"/>
    </row>
    <row r="35" spans="1:11" ht="21.75" customHeight="1">
      <c r="A35" s="51">
        <f>+A34+0.01</f>
        <v>3.0699999999999985</v>
      </c>
      <c r="B35" s="36" t="s">
        <v>59</v>
      </c>
      <c r="C35" s="48">
        <f>8.3*0.2*0.2</f>
        <v>0.33200000000000007</v>
      </c>
      <c r="D35" s="47" t="s">
        <v>12</v>
      </c>
      <c r="E35" s="48"/>
      <c r="F35" s="48"/>
      <c r="G35" s="30"/>
      <c r="I35" s="31"/>
      <c r="K35" s="39"/>
    </row>
    <row r="36" spans="1:11" ht="15" customHeight="1">
      <c r="A36" s="40"/>
      <c r="B36" s="36"/>
      <c r="C36" s="41"/>
      <c r="D36" s="37"/>
      <c r="E36" s="41"/>
      <c r="F36" s="41"/>
      <c r="G36" s="33"/>
      <c r="I36" s="31"/>
      <c r="K36" s="39"/>
    </row>
    <row r="37" spans="1:11" s="59" customFormat="1" ht="15">
      <c r="A37" s="60">
        <f>+A28+1</f>
        <v>4</v>
      </c>
      <c r="B37" s="61" t="s">
        <v>20</v>
      </c>
      <c r="C37" s="27"/>
      <c r="D37" s="37"/>
      <c r="E37" s="27"/>
      <c r="F37" s="27"/>
      <c r="G37" s="38"/>
      <c r="I37" s="69"/>
      <c r="K37" s="70"/>
    </row>
    <row r="38" spans="1:11" ht="29.25">
      <c r="A38" s="40">
        <f>+A37+0.01</f>
        <v>4.01</v>
      </c>
      <c r="B38" s="65" t="s">
        <v>60</v>
      </c>
      <c r="C38" s="48">
        <v>3</v>
      </c>
      <c r="D38" s="47" t="s">
        <v>18</v>
      </c>
      <c r="E38" s="48"/>
      <c r="F38" s="64"/>
      <c r="G38" s="30"/>
      <c r="I38" s="31"/>
      <c r="K38" s="39"/>
    </row>
    <row r="39" spans="1:11" ht="29.25">
      <c r="A39" s="40">
        <f t="shared" ref="A39:A40" si="2">+A38+0.01</f>
        <v>4.0199999999999996</v>
      </c>
      <c r="B39" s="65" t="s">
        <v>21</v>
      </c>
      <c r="C39" s="48">
        <v>1</v>
      </c>
      <c r="D39" s="47" t="s">
        <v>11</v>
      </c>
      <c r="E39" s="48"/>
      <c r="F39" s="64"/>
      <c r="G39" s="30"/>
      <c r="I39" s="31"/>
      <c r="K39" s="39"/>
    </row>
    <row r="40" spans="1:11" ht="15.75">
      <c r="A40" s="40">
        <f t="shared" si="2"/>
        <v>4.0299999999999994</v>
      </c>
      <c r="B40" s="65" t="s">
        <v>41</v>
      </c>
      <c r="C40" s="48">
        <v>1</v>
      </c>
      <c r="D40" s="47" t="s">
        <v>11</v>
      </c>
      <c r="E40" s="48"/>
      <c r="F40" s="64"/>
      <c r="G40" s="30"/>
      <c r="I40" s="31"/>
      <c r="K40" s="39"/>
    </row>
    <row r="41" spans="1:11" ht="18.75" customHeight="1">
      <c r="A41" s="40"/>
      <c r="B41" s="36"/>
      <c r="C41" s="41"/>
      <c r="D41" s="72" t="s">
        <v>22</v>
      </c>
      <c r="E41" s="72"/>
      <c r="F41" s="72"/>
      <c r="G41" s="38"/>
      <c r="I41" s="31"/>
      <c r="K41" s="39"/>
    </row>
    <row r="42" spans="1:11">
      <c r="A42" s="33"/>
      <c r="B42" s="33"/>
      <c r="C42" s="33"/>
      <c r="D42" s="85"/>
      <c r="E42" s="85"/>
      <c r="F42" s="85"/>
      <c r="G42" s="33"/>
    </row>
    <row r="43" spans="1:11">
      <c r="A43" s="33"/>
      <c r="B43" s="33"/>
      <c r="C43" s="33"/>
      <c r="D43" s="42"/>
      <c r="E43" s="33"/>
      <c r="F43" s="33"/>
      <c r="G43" s="33"/>
    </row>
    <row r="44" spans="1:11" ht="15.75">
      <c r="A44" s="60">
        <f>+A37+1</f>
        <v>5</v>
      </c>
      <c r="B44" s="61" t="s">
        <v>23</v>
      </c>
      <c r="C44" s="19"/>
      <c r="D44" s="20"/>
      <c r="E44" s="21"/>
      <c r="F44" s="22"/>
      <c r="G44" s="23"/>
    </row>
    <row r="45" spans="1:11" ht="14.25">
      <c r="A45" s="51">
        <f>+A44+0.01</f>
        <v>5.01</v>
      </c>
      <c r="B45" s="63" t="s">
        <v>74</v>
      </c>
      <c r="C45" s="48">
        <v>1.3</v>
      </c>
      <c r="D45" s="47" t="s">
        <v>24</v>
      </c>
      <c r="E45" s="48"/>
      <c r="F45" s="64"/>
      <c r="G45" s="33"/>
    </row>
    <row r="46" spans="1:11" ht="14.25">
      <c r="A46" s="51">
        <f t="shared" ref="A46:A51" si="3">+A45+0.01</f>
        <v>5.0199999999999996</v>
      </c>
      <c r="B46" s="63" t="s">
        <v>75</v>
      </c>
      <c r="C46" s="48">
        <v>0.1</v>
      </c>
      <c r="D46" s="47" t="s">
        <v>24</v>
      </c>
      <c r="E46" s="48"/>
      <c r="F46" s="64"/>
      <c r="G46" s="33"/>
    </row>
    <row r="47" spans="1:11" ht="14.25">
      <c r="A47" s="51">
        <f t="shared" si="3"/>
        <v>5.0299999999999994</v>
      </c>
      <c r="B47" s="63" t="s">
        <v>25</v>
      </c>
      <c r="C47" s="48">
        <v>5</v>
      </c>
      <c r="D47" s="47" t="s">
        <v>24</v>
      </c>
      <c r="E47" s="48"/>
      <c r="F47" s="64"/>
      <c r="G47" s="33"/>
    </row>
    <row r="48" spans="1:11" ht="14.25">
      <c r="A48" s="51">
        <f t="shared" si="3"/>
        <v>5.0399999999999991</v>
      </c>
      <c r="B48" s="63" t="s">
        <v>76</v>
      </c>
      <c r="C48" s="48">
        <v>4.3499999999999996</v>
      </c>
      <c r="D48" s="47" t="s">
        <v>24</v>
      </c>
      <c r="E48" s="48"/>
      <c r="F48" s="64"/>
      <c r="G48" s="33"/>
    </row>
    <row r="49" spans="1:7" ht="14.25">
      <c r="A49" s="51">
        <f t="shared" si="3"/>
        <v>5.0499999999999989</v>
      </c>
      <c r="B49" s="63" t="s">
        <v>26</v>
      </c>
      <c r="C49" s="48">
        <v>3</v>
      </c>
      <c r="D49" s="47" t="s">
        <v>24</v>
      </c>
      <c r="E49" s="48"/>
      <c r="F49" s="64"/>
      <c r="G49" s="33"/>
    </row>
    <row r="50" spans="1:7" ht="14.25">
      <c r="A50" s="51">
        <f t="shared" si="3"/>
        <v>5.0599999999999987</v>
      </c>
      <c r="B50" s="63" t="s">
        <v>27</v>
      </c>
      <c r="C50" s="48">
        <v>10</v>
      </c>
      <c r="D50" s="47" t="s">
        <v>24</v>
      </c>
      <c r="E50" s="48"/>
      <c r="F50" s="64"/>
      <c r="G50" s="33"/>
    </row>
    <row r="51" spans="1:7" ht="14.25">
      <c r="A51" s="51">
        <f t="shared" si="3"/>
        <v>5.0699999999999985</v>
      </c>
      <c r="B51" s="63" t="s">
        <v>28</v>
      </c>
      <c r="C51" s="48">
        <v>18</v>
      </c>
      <c r="D51" s="47" t="s">
        <v>24</v>
      </c>
      <c r="E51" s="48"/>
      <c r="F51" s="64"/>
      <c r="G51" s="33"/>
    </row>
    <row r="52" spans="1:7" ht="14.25">
      <c r="A52" s="40"/>
      <c r="D52" s="2"/>
      <c r="G52" s="33"/>
    </row>
    <row r="53" spans="1:7" ht="15">
      <c r="A53" s="33"/>
      <c r="B53" s="33"/>
      <c r="C53" s="33"/>
      <c r="D53" s="72" t="s">
        <v>29</v>
      </c>
      <c r="E53" s="72"/>
      <c r="F53" s="72"/>
      <c r="G53" s="38"/>
    </row>
    <row r="54" spans="1:7" ht="15">
      <c r="A54" s="33"/>
      <c r="B54" s="33"/>
      <c r="C54" s="33"/>
      <c r="D54" s="57"/>
      <c r="E54" s="57"/>
      <c r="F54" s="57"/>
      <c r="G54" s="38"/>
    </row>
    <row r="55" spans="1:7" ht="14.25">
      <c r="A55" s="62">
        <f>A51+0.01</f>
        <v>5.0799999999999983</v>
      </c>
      <c r="B55" s="63" t="s">
        <v>30</v>
      </c>
      <c r="C55" s="48">
        <v>10</v>
      </c>
      <c r="D55" s="47" t="s">
        <v>24</v>
      </c>
      <c r="E55" s="48"/>
      <c r="F55" s="64"/>
      <c r="G55" s="33"/>
    </row>
    <row r="56" spans="1:7" ht="14.25">
      <c r="A56" s="62">
        <f>A55+0.01</f>
        <v>5.0899999999999981</v>
      </c>
      <c r="B56" s="63" t="s">
        <v>77</v>
      </c>
      <c r="C56" s="48">
        <v>5</v>
      </c>
      <c r="D56" s="47" t="s">
        <v>24</v>
      </c>
      <c r="E56" s="48"/>
      <c r="F56" s="64"/>
      <c r="G56" s="33"/>
    </row>
    <row r="57" spans="1:7">
      <c r="A57" s="33"/>
      <c r="B57" s="33"/>
      <c r="C57" s="33"/>
      <c r="D57" s="58"/>
      <c r="E57" s="33"/>
      <c r="F57" s="33"/>
      <c r="G57" s="33"/>
    </row>
    <row r="58" spans="1:7" ht="15">
      <c r="A58" s="33"/>
      <c r="B58" s="33"/>
      <c r="C58" s="33"/>
      <c r="D58" s="72" t="s">
        <v>31</v>
      </c>
      <c r="E58" s="72"/>
      <c r="F58" s="72"/>
      <c r="G58" s="38"/>
    </row>
    <row r="59" spans="1:7">
      <c r="A59" s="33"/>
      <c r="B59" s="33"/>
      <c r="C59" s="33"/>
      <c r="D59" s="58"/>
      <c r="E59" s="33"/>
      <c r="F59" s="33"/>
      <c r="G59" s="33"/>
    </row>
  </sheetData>
  <mergeCells count="12">
    <mergeCell ref="D58:F58"/>
    <mergeCell ref="B1:G1"/>
    <mergeCell ref="B2:G2"/>
    <mergeCell ref="B3:G3"/>
    <mergeCell ref="A7:C7"/>
    <mergeCell ref="E7:F7"/>
    <mergeCell ref="E8:F8"/>
    <mergeCell ref="A9:D9"/>
    <mergeCell ref="E9:F9"/>
    <mergeCell ref="D41:F41"/>
    <mergeCell ref="D42:F42"/>
    <mergeCell ref="D53:F53"/>
  </mergeCells>
  <pageMargins left="0.43307086614173229" right="0.23622047244094491" top="0.35433070866141736" bottom="0.74803149606299213" header="0.31496062992125984" footer="0.31496062992125984"/>
  <pageSetup scale="80" orientation="portrait" horizontalDpi="300" verticalDpi="300" r:id="rId1"/>
  <headerFooter alignWithMargins="0"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53"/>
  <sheetViews>
    <sheetView tabSelected="1" topLeftCell="A25" zoomScale="85" zoomScaleNormal="85" workbookViewId="0">
      <selection activeCell="F14" sqref="F14"/>
    </sheetView>
  </sheetViews>
  <sheetFormatPr baseColWidth="10" defaultRowHeight="12.75"/>
  <cols>
    <col min="1" max="1" width="8.42578125" style="2" customWidth="1"/>
    <col min="2" max="2" width="49" style="2" customWidth="1"/>
    <col min="3" max="3" width="11.140625" style="2" bestFit="1" customWidth="1"/>
    <col min="4" max="4" width="9.140625" style="11" bestFit="1" customWidth="1"/>
    <col min="5" max="6" width="13.7109375" style="2" bestFit="1" customWidth="1"/>
    <col min="7" max="7" width="17.140625" style="2" bestFit="1" customWidth="1"/>
    <col min="8" max="8" width="11.42578125" style="2"/>
    <col min="9" max="9" width="13.85546875" style="2" bestFit="1" customWidth="1"/>
    <col min="10" max="10" width="11.42578125" style="2"/>
    <col min="11" max="11" width="11.7109375" style="2" bestFit="1" customWidth="1"/>
    <col min="12" max="12" width="12.85546875" style="2" bestFit="1" customWidth="1"/>
    <col min="13" max="16384" width="11.42578125" style="2"/>
  </cols>
  <sheetData>
    <row r="1" spans="1:13" ht="20.25" customHeight="1">
      <c r="A1" s="1"/>
      <c r="B1" s="73"/>
      <c r="C1" s="73"/>
      <c r="D1" s="73"/>
      <c r="E1" s="73"/>
      <c r="F1" s="73"/>
      <c r="G1" s="74"/>
    </row>
    <row r="2" spans="1:13" ht="16.5" customHeight="1">
      <c r="A2" s="3"/>
      <c r="B2" s="75"/>
      <c r="C2" s="75"/>
      <c r="D2" s="75"/>
      <c r="E2" s="75"/>
      <c r="F2" s="75"/>
      <c r="G2" s="76"/>
    </row>
    <row r="3" spans="1:13" ht="15.75" customHeight="1">
      <c r="A3" s="3"/>
      <c r="B3" s="77"/>
      <c r="C3" s="77"/>
      <c r="D3" s="77"/>
      <c r="E3" s="77"/>
      <c r="F3" s="77"/>
      <c r="G3" s="78"/>
    </row>
    <row r="4" spans="1:13" ht="15.75" customHeight="1">
      <c r="A4" s="3"/>
      <c r="B4" s="4"/>
      <c r="C4" s="4"/>
      <c r="D4" s="4"/>
      <c r="E4" s="4"/>
      <c r="F4" s="4"/>
      <c r="G4" s="5"/>
    </row>
    <row r="5" spans="1:13" ht="15.75" customHeight="1" thickBot="1">
      <c r="A5" s="3"/>
      <c r="B5" s="4"/>
      <c r="C5" s="4"/>
      <c r="D5" s="4"/>
      <c r="E5" s="4"/>
      <c r="F5" s="4"/>
      <c r="G5" s="5"/>
    </row>
    <row r="6" spans="1:13" ht="15.75">
      <c r="A6" s="49" t="s">
        <v>73</v>
      </c>
      <c r="B6" s="7"/>
      <c r="C6" s="7"/>
      <c r="D6" s="8"/>
      <c r="E6" s="9"/>
      <c r="F6" s="7"/>
      <c r="G6" s="10"/>
    </row>
    <row r="7" spans="1:13" ht="15.75">
      <c r="A7" s="79" t="s">
        <v>32</v>
      </c>
      <c r="B7" s="80"/>
      <c r="C7" s="80"/>
      <c r="D7" s="50"/>
      <c r="E7" s="81"/>
      <c r="F7" s="82"/>
      <c r="G7" s="12"/>
    </row>
    <row r="8" spans="1:13" ht="15.75">
      <c r="A8" s="86" t="s">
        <v>72</v>
      </c>
      <c r="B8" s="87"/>
      <c r="C8" s="13"/>
      <c r="D8" s="50"/>
      <c r="E8" s="81"/>
      <c r="F8" s="82"/>
      <c r="G8" s="14"/>
    </row>
    <row r="9" spans="1:13" ht="16.5" thickBot="1">
      <c r="A9" s="83" t="s">
        <v>33</v>
      </c>
      <c r="B9" s="84"/>
      <c r="C9" s="84"/>
      <c r="D9" s="84"/>
      <c r="E9" s="81"/>
      <c r="F9" s="82"/>
      <c r="G9" s="15"/>
    </row>
    <row r="10" spans="1:13" ht="26.25" customHeight="1" thickBot="1">
      <c r="A10" s="16" t="s">
        <v>2</v>
      </c>
      <c r="B10" s="17" t="s">
        <v>3</v>
      </c>
      <c r="C10" s="17" t="s">
        <v>4</v>
      </c>
      <c r="D10" s="17" t="s">
        <v>5</v>
      </c>
      <c r="E10" s="17" t="s">
        <v>6</v>
      </c>
      <c r="F10" s="17" t="s">
        <v>7</v>
      </c>
      <c r="G10" s="18" t="s">
        <v>8</v>
      </c>
    </row>
    <row r="11" spans="1:13" ht="15.75">
      <c r="A11" s="60">
        <v>1</v>
      </c>
      <c r="B11" s="61" t="s">
        <v>9</v>
      </c>
      <c r="C11" s="19"/>
      <c r="D11" s="20"/>
      <c r="E11" s="21"/>
      <c r="F11" s="22"/>
      <c r="G11" s="23"/>
      <c r="I11" s="24"/>
      <c r="M11" s="25"/>
    </row>
    <row r="12" spans="1:13" ht="28.5">
      <c r="A12" s="71">
        <f t="shared" ref="A12" si="0">+A11+0.01</f>
        <v>1.01</v>
      </c>
      <c r="B12" s="36" t="s">
        <v>64</v>
      </c>
      <c r="C12" s="27">
        <v>1</v>
      </c>
      <c r="D12" s="28" t="s">
        <v>11</v>
      </c>
      <c r="E12" s="29"/>
      <c r="F12" s="29"/>
      <c r="G12" s="30"/>
      <c r="I12" s="31"/>
    </row>
    <row r="13" spans="1:13" ht="15.75">
      <c r="A13" s="30"/>
      <c r="B13" s="30"/>
      <c r="C13" s="30"/>
      <c r="D13" s="20"/>
      <c r="E13" s="32"/>
      <c r="F13" s="30"/>
      <c r="G13" s="33"/>
      <c r="I13" s="31"/>
    </row>
    <row r="14" spans="1:13" ht="15.75">
      <c r="A14" s="60">
        <f>+A11+1</f>
        <v>2</v>
      </c>
      <c r="B14" s="61" t="s">
        <v>47</v>
      </c>
      <c r="C14" s="19"/>
      <c r="D14" s="20"/>
      <c r="E14" s="21"/>
      <c r="F14" s="22"/>
      <c r="G14" s="23"/>
      <c r="I14" s="31"/>
    </row>
    <row r="15" spans="1:13" ht="15.75">
      <c r="A15" s="71">
        <f>+A14+0.01</f>
        <v>2.0099999999999998</v>
      </c>
      <c r="B15" s="26" t="s">
        <v>49</v>
      </c>
      <c r="C15" s="44">
        <f>(3*4*2+2*2*1.5)*1.3</f>
        <v>39</v>
      </c>
      <c r="D15" s="45" t="s">
        <v>12</v>
      </c>
      <c r="E15" s="46"/>
      <c r="F15" s="46"/>
      <c r="G15" s="30"/>
      <c r="I15" s="31"/>
    </row>
    <row r="16" spans="1:13" ht="28.5">
      <c r="A16" s="71">
        <f t="shared" ref="A16:A22" si="1">+A15+0.01</f>
        <v>2.0199999999999996</v>
      </c>
      <c r="B16" s="36" t="s">
        <v>13</v>
      </c>
      <c r="C16" s="44">
        <f>+(2.4*2+3.2*2+0.8)*1</f>
        <v>12</v>
      </c>
      <c r="D16" s="47" t="s">
        <v>14</v>
      </c>
      <c r="E16" s="44"/>
      <c r="F16" s="46"/>
      <c r="G16" s="35"/>
      <c r="I16" s="31"/>
    </row>
    <row r="17" spans="1:11" ht="28.5">
      <c r="A17" s="71">
        <f t="shared" si="1"/>
        <v>2.0299999999999994</v>
      </c>
      <c r="B17" s="36" t="s">
        <v>15</v>
      </c>
      <c r="C17" s="44">
        <f>2.4*3.2*0.2</f>
        <v>1.536</v>
      </c>
      <c r="D17" s="47" t="s">
        <v>12</v>
      </c>
      <c r="E17" s="44"/>
      <c r="F17" s="46"/>
      <c r="G17" s="35"/>
      <c r="I17" s="31"/>
    </row>
    <row r="18" spans="1:11" ht="15.75">
      <c r="A18" s="71">
        <f t="shared" si="1"/>
        <v>2.0399999999999991</v>
      </c>
      <c r="B18" s="36" t="s">
        <v>16</v>
      </c>
      <c r="C18" s="44">
        <f>+C16+2.4*3.2</f>
        <v>19.68</v>
      </c>
      <c r="D18" s="47" t="s">
        <v>14</v>
      </c>
      <c r="E18" s="44"/>
      <c r="F18" s="46"/>
      <c r="G18" s="35"/>
      <c r="I18" s="31"/>
    </row>
    <row r="19" spans="1:11" ht="15.75">
      <c r="A19" s="71">
        <f t="shared" si="1"/>
        <v>2.0499999999999989</v>
      </c>
      <c r="B19" s="36" t="s">
        <v>34</v>
      </c>
      <c r="C19" s="44">
        <v>1</v>
      </c>
      <c r="D19" s="47" t="s">
        <v>11</v>
      </c>
      <c r="E19" s="44"/>
      <c r="F19" s="46"/>
      <c r="G19" s="35"/>
      <c r="I19" s="31"/>
    </row>
    <row r="20" spans="1:11" ht="28.5">
      <c r="A20" s="71">
        <f t="shared" si="1"/>
        <v>2.0599999999999987</v>
      </c>
      <c r="B20" s="36" t="s">
        <v>70</v>
      </c>
      <c r="C20" s="44">
        <f>6*2</f>
        <v>12</v>
      </c>
      <c r="D20" s="47" t="s">
        <v>17</v>
      </c>
      <c r="E20" s="44"/>
      <c r="F20" s="46"/>
      <c r="G20" s="35"/>
      <c r="I20" s="31"/>
    </row>
    <row r="21" spans="1:11" ht="28.5">
      <c r="A21" s="71">
        <f t="shared" si="1"/>
        <v>2.0699999999999985</v>
      </c>
      <c r="B21" s="36" t="s">
        <v>66</v>
      </c>
      <c r="C21" s="44">
        <v>2</v>
      </c>
      <c r="D21" s="47" t="s">
        <v>18</v>
      </c>
      <c r="E21" s="44"/>
      <c r="F21" s="46"/>
      <c r="G21" s="35"/>
      <c r="I21" s="31"/>
    </row>
    <row r="22" spans="1:11" ht="15.75">
      <c r="A22" s="71">
        <f t="shared" si="1"/>
        <v>2.0799999999999983</v>
      </c>
      <c r="B22" s="26" t="s">
        <v>19</v>
      </c>
      <c r="C22" s="44">
        <v>1</v>
      </c>
      <c r="D22" s="47" t="s">
        <v>18</v>
      </c>
      <c r="E22" s="44"/>
      <c r="F22" s="46"/>
      <c r="G22" s="35"/>
      <c r="I22" s="31"/>
    </row>
    <row r="23" spans="1:11" ht="15.75">
      <c r="A23" s="26"/>
      <c r="B23" s="26"/>
      <c r="C23" s="27"/>
      <c r="D23" s="37"/>
      <c r="E23" s="27"/>
      <c r="F23" s="29"/>
      <c r="G23" s="35"/>
      <c r="I23" s="31"/>
    </row>
    <row r="24" spans="1:11" ht="15.75">
      <c r="A24" s="60">
        <f>+A14+1</f>
        <v>3</v>
      </c>
      <c r="B24" s="61" t="s">
        <v>35</v>
      </c>
      <c r="C24" s="19"/>
      <c r="D24" s="20"/>
      <c r="E24" s="21"/>
      <c r="F24" s="22"/>
      <c r="G24" s="23"/>
    </row>
    <row r="25" spans="1:11" ht="15.75">
      <c r="A25" s="71">
        <f>+A24+0.01</f>
        <v>3.01</v>
      </c>
      <c r="B25" s="36" t="s">
        <v>67</v>
      </c>
      <c r="C25" s="48">
        <v>5</v>
      </c>
      <c r="D25" s="47" t="s">
        <v>18</v>
      </c>
      <c r="E25" s="48"/>
      <c r="F25" s="48"/>
      <c r="G25" s="30"/>
      <c r="I25" s="52"/>
    </row>
    <row r="26" spans="1:11" ht="15.75">
      <c r="A26" s="71">
        <f t="shared" ref="A26:A29" si="2">+A25+0.01</f>
        <v>3.0199999999999996</v>
      </c>
      <c r="B26" s="36" t="s">
        <v>36</v>
      </c>
      <c r="C26" s="48">
        <v>10</v>
      </c>
      <c r="D26" s="47" t="s">
        <v>12</v>
      </c>
      <c r="E26" s="48"/>
      <c r="F26" s="48"/>
      <c r="G26" s="30"/>
      <c r="I26" s="52"/>
    </row>
    <row r="27" spans="1:11" ht="15.75">
      <c r="A27" s="71">
        <f t="shared" si="2"/>
        <v>3.0299999999999994</v>
      </c>
      <c r="B27" s="36" t="s">
        <v>37</v>
      </c>
      <c r="C27" s="48">
        <v>10</v>
      </c>
      <c r="D27" s="47" t="s">
        <v>12</v>
      </c>
      <c r="E27" s="48"/>
      <c r="F27" s="48"/>
      <c r="G27" s="30"/>
      <c r="I27" s="53"/>
    </row>
    <row r="28" spans="1:11" ht="17.25" customHeight="1">
      <c r="A28" s="71">
        <f t="shared" si="2"/>
        <v>3.0399999999999991</v>
      </c>
      <c r="B28" s="36" t="s">
        <v>38</v>
      </c>
      <c r="C28" s="48">
        <v>10</v>
      </c>
      <c r="D28" s="47" t="s">
        <v>12</v>
      </c>
      <c r="E28" s="48"/>
      <c r="F28" s="48"/>
      <c r="G28" s="30"/>
      <c r="I28" s="31"/>
      <c r="K28" s="39"/>
    </row>
    <row r="29" spans="1:11" ht="15.75">
      <c r="A29" s="71">
        <f t="shared" si="2"/>
        <v>3.0499999999999989</v>
      </c>
      <c r="B29" s="36" t="s">
        <v>68</v>
      </c>
      <c r="C29" s="48">
        <v>1</v>
      </c>
      <c r="D29" s="47" t="s">
        <v>11</v>
      </c>
      <c r="E29" s="48"/>
      <c r="F29" s="48"/>
      <c r="G29" s="30"/>
      <c r="I29" s="31"/>
      <c r="K29" s="39"/>
    </row>
    <row r="30" spans="1:11" ht="15" customHeight="1">
      <c r="A30" s="40"/>
      <c r="B30" s="36"/>
      <c r="C30" s="41"/>
      <c r="D30" s="37"/>
      <c r="E30" s="41"/>
      <c r="F30" s="41"/>
      <c r="G30" s="33"/>
      <c r="I30" s="31"/>
      <c r="K30" s="39"/>
    </row>
    <row r="31" spans="1:11" ht="15.75">
      <c r="A31" s="60">
        <f>+A24+1</f>
        <v>4</v>
      </c>
      <c r="B31" s="61" t="s">
        <v>20</v>
      </c>
      <c r="C31" s="19"/>
      <c r="D31" s="20"/>
      <c r="E31" s="21"/>
      <c r="F31" s="22"/>
      <c r="G31" s="23"/>
      <c r="I31" s="31"/>
      <c r="K31" s="39"/>
    </row>
    <row r="32" spans="1:11" ht="28.5">
      <c r="A32" s="71">
        <f>+A31+0.01</f>
        <v>4.01</v>
      </c>
      <c r="B32" s="36" t="s">
        <v>21</v>
      </c>
      <c r="C32" s="48">
        <v>80</v>
      </c>
      <c r="D32" s="47" t="s">
        <v>17</v>
      </c>
      <c r="E32" s="48"/>
      <c r="F32" s="48"/>
      <c r="G32" s="30"/>
      <c r="I32" s="31"/>
      <c r="K32" s="39"/>
    </row>
    <row r="33" spans="1:11" ht="27.75" customHeight="1">
      <c r="A33" s="71">
        <f t="shared" ref="A33:A38" si="3">+A32+0.01</f>
        <v>4.0199999999999996</v>
      </c>
      <c r="B33" s="36" t="s">
        <v>69</v>
      </c>
      <c r="C33" s="48">
        <v>10</v>
      </c>
      <c r="D33" s="47" t="s">
        <v>18</v>
      </c>
      <c r="E33" s="48"/>
      <c r="F33" s="48"/>
      <c r="G33" s="30"/>
      <c r="I33" s="31"/>
      <c r="K33" s="39"/>
    </row>
    <row r="34" spans="1:11" ht="15" customHeight="1">
      <c r="A34" s="71">
        <f t="shared" si="3"/>
        <v>4.0299999999999994</v>
      </c>
      <c r="B34" s="36" t="s">
        <v>39</v>
      </c>
      <c r="C34" s="48">
        <v>1</v>
      </c>
      <c r="D34" s="47" t="s">
        <v>11</v>
      </c>
      <c r="E34" s="48"/>
      <c r="F34" s="48"/>
      <c r="G34" s="33"/>
      <c r="I34" s="31"/>
      <c r="K34" s="39"/>
    </row>
    <row r="35" spans="1:11" ht="15" customHeight="1">
      <c r="A35" s="71">
        <f t="shared" si="3"/>
        <v>4.0399999999999991</v>
      </c>
      <c r="B35" s="36" t="s">
        <v>40</v>
      </c>
      <c r="C35" s="48">
        <v>1</v>
      </c>
      <c r="D35" s="47" t="s">
        <v>11</v>
      </c>
      <c r="E35" s="48"/>
      <c r="F35" s="48"/>
      <c r="G35" s="33"/>
      <c r="I35" s="31"/>
      <c r="K35" s="39"/>
    </row>
    <row r="36" spans="1:11" ht="15" customHeight="1">
      <c r="A36" s="71">
        <f t="shared" si="3"/>
        <v>4.0499999999999989</v>
      </c>
      <c r="B36" s="36" t="s">
        <v>71</v>
      </c>
      <c r="C36" s="48">
        <v>1</v>
      </c>
      <c r="D36" s="47" t="s">
        <v>11</v>
      </c>
      <c r="E36" s="48"/>
      <c r="F36" s="48"/>
      <c r="G36" s="33"/>
      <c r="I36" s="31"/>
      <c r="K36" s="39"/>
    </row>
    <row r="37" spans="1:11" ht="15" customHeight="1">
      <c r="A37" s="71">
        <f t="shared" si="3"/>
        <v>4.0599999999999987</v>
      </c>
      <c r="B37" s="36" t="s">
        <v>65</v>
      </c>
      <c r="C37" s="48">
        <v>1</v>
      </c>
      <c r="D37" s="47" t="s">
        <v>11</v>
      </c>
      <c r="E37" s="48"/>
      <c r="F37" s="48"/>
      <c r="G37" s="33"/>
      <c r="I37" s="31"/>
      <c r="K37" s="39"/>
    </row>
    <row r="38" spans="1:11" ht="15" customHeight="1">
      <c r="A38" s="71">
        <f t="shared" si="3"/>
        <v>4.0699999999999985</v>
      </c>
      <c r="B38" s="36" t="s">
        <v>41</v>
      </c>
      <c r="C38" s="48">
        <v>1</v>
      </c>
      <c r="D38" s="47" t="s">
        <v>11</v>
      </c>
      <c r="E38" s="48"/>
      <c r="F38" s="48"/>
      <c r="G38" s="33"/>
      <c r="I38" s="31"/>
      <c r="K38" s="39"/>
    </row>
    <row r="39" spans="1:11" ht="18.75" customHeight="1">
      <c r="A39" s="40"/>
      <c r="B39" s="36"/>
      <c r="C39" s="41"/>
      <c r="D39" s="72" t="s">
        <v>22</v>
      </c>
      <c r="E39" s="72"/>
      <c r="F39" s="72"/>
      <c r="G39" s="38"/>
      <c r="I39" s="31"/>
      <c r="K39" s="39"/>
    </row>
    <row r="40" spans="1:11">
      <c r="A40" s="33"/>
      <c r="B40" s="33"/>
      <c r="C40" s="33"/>
      <c r="D40" s="42"/>
      <c r="E40" s="33"/>
      <c r="F40" s="33"/>
      <c r="G40" s="33"/>
    </row>
    <row r="41" spans="1:11" ht="15.75">
      <c r="A41" s="60">
        <f>+A31+1</f>
        <v>5</v>
      </c>
      <c r="B41" s="61" t="s">
        <v>23</v>
      </c>
      <c r="C41" s="19"/>
      <c r="D41" s="20"/>
      <c r="E41" s="21"/>
      <c r="F41" s="22"/>
      <c r="G41" s="23"/>
    </row>
    <row r="42" spans="1:11" ht="14.25">
      <c r="A42" s="71">
        <f>+A41+0.01</f>
        <v>5.01</v>
      </c>
      <c r="B42" s="63" t="s">
        <v>74</v>
      </c>
      <c r="C42" s="48">
        <v>1.3</v>
      </c>
      <c r="D42" s="47" t="s">
        <v>24</v>
      </c>
      <c r="E42" s="48"/>
      <c r="F42" s="64"/>
      <c r="G42" s="33"/>
    </row>
    <row r="43" spans="1:11" ht="14.25">
      <c r="A43" s="71">
        <f t="shared" ref="A43:A48" si="4">+A42+0.01</f>
        <v>5.0199999999999996</v>
      </c>
      <c r="B43" s="63" t="s">
        <v>75</v>
      </c>
      <c r="C43" s="48">
        <v>0.1</v>
      </c>
      <c r="D43" s="47" t="s">
        <v>24</v>
      </c>
      <c r="E43" s="48"/>
      <c r="F43" s="64"/>
      <c r="G43" s="33"/>
    </row>
    <row r="44" spans="1:11" ht="14.25">
      <c r="A44" s="71">
        <f t="shared" si="4"/>
        <v>5.0299999999999994</v>
      </c>
      <c r="B44" s="63" t="s">
        <v>25</v>
      </c>
      <c r="C44" s="48">
        <v>5</v>
      </c>
      <c r="D44" s="47" t="s">
        <v>24</v>
      </c>
      <c r="E44" s="48"/>
      <c r="F44" s="64"/>
      <c r="G44" s="33"/>
    </row>
    <row r="45" spans="1:11" ht="14.25">
      <c r="A45" s="71">
        <f t="shared" si="4"/>
        <v>5.0399999999999991</v>
      </c>
      <c r="B45" s="63" t="s">
        <v>76</v>
      </c>
      <c r="C45" s="48">
        <v>4.3499999999999996</v>
      </c>
      <c r="D45" s="47" t="s">
        <v>24</v>
      </c>
      <c r="E45" s="48"/>
      <c r="F45" s="64"/>
      <c r="G45" s="33"/>
    </row>
    <row r="46" spans="1:11" ht="14.25">
      <c r="A46" s="71">
        <f t="shared" si="4"/>
        <v>5.0499999999999989</v>
      </c>
      <c r="B46" s="63" t="s">
        <v>26</v>
      </c>
      <c r="C46" s="48">
        <v>3</v>
      </c>
      <c r="D46" s="47" t="s">
        <v>24</v>
      </c>
      <c r="E46" s="48"/>
      <c r="F46" s="64"/>
      <c r="G46" s="33"/>
    </row>
    <row r="47" spans="1:11" ht="14.25">
      <c r="A47" s="71">
        <f t="shared" si="4"/>
        <v>5.0599999999999987</v>
      </c>
      <c r="B47" s="63" t="s">
        <v>27</v>
      </c>
      <c r="C47" s="48">
        <v>10</v>
      </c>
      <c r="D47" s="47" t="s">
        <v>24</v>
      </c>
      <c r="E47" s="48"/>
      <c r="F47" s="64"/>
      <c r="G47" s="33"/>
    </row>
    <row r="48" spans="1:11" ht="14.25">
      <c r="A48" s="71">
        <f t="shared" si="4"/>
        <v>5.0699999999999985</v>
      </c>
      <c r="B48" s="63" t="s">
        <v>28</v>
      </c>
      <c r="C48" s="48">
        <v>18</v>
      </c>
      <c r="D48" s="47" t="s">
        <v>24</v>
      </c>
      <c r="E48" s="48"/>
      <c r="F48" s="64"/>
      <c r="G48" s="33"/>
    </row>
    <row r="49" spans="1:7">
      <c r="A49" s="71"/>
      <c r="D49" s="2"/>
      <c r="G49" s="33"/>
    </row>
    <row r="50" spans="1:7" ht="15">
      <c r="A50" s="71"/>
      <c r="B50" s="33"/>
      <c r="C50" s="33"/>
      <c r="D50" s="72" t="s">
        <v>29</v>
      </c>
      <c r="E50" s="72"/>
      <c r="F50" s="72"/>
      <c r="G50" s="38"/>
    </row>
    <row r="51" spans="1:7" ht="14.25">
      <c r="A51" s="71">
        <f>A48+0.01</f>
        <v>5.0799999999999983</v>
      </c>
      <c r="B51" s="63" t="s">
        <v>30</v>
      </c>
      <c r="C51" s="48">
        <v>10</v>
      </c>
      <c r="D51" s="47" t="s">
        <v>24</v>
      </c>
      <c r="E51" s="48"/>
      <c r="F51" s="64"/>
      <c r="G51" s="33"/>
    </row>
    <row r="52" spans="1:7" ht="14.25">
      <c r="A52" s="71">
        <f>A51+0.01</f>
        <v>5.0899999999999981</v>
      </c>
      <c r="B52" s="63" t="s">
        <v>77</v>
      </c>
      <c r="C52" s="48">
        <v>5</v>
      </c>
      <c r="D52" s="47" t="s">
        <v>24</v>
      </c>
      <c r="E52" s="48"/>
      <c r="F52" s="64"/>
      <c r="G52" s="33"/>
    </row>
    <row r="53" spans="1:7" ht="15">
      <c r="A53" s="33"/>
      <c r="B53" s="33"/>
      <c r="C53" s="33"/>
      <c r="D53" s="72" t="s">
        <v>31</v>
      </c>
      <c r="E53" s="72"/>
      <c r="F53" s="72"/>
      <c r="G53" s="38"/>
    </row>
  </sheetData>
  <mergeCells count="12">
    <mergeCell ref="A8:B8"/>
    <mergeCell ref="E8:F8"/>
    <mergeCell ref="B1:G1"/>
    <mergeCell ref="B2:G2"/>
    <mergeCell ref="B3:G3"/>
    <mergeCell ref="A7:C7"/>
    <mergeCell ref="E7:F7"/>
    <mergeCell ref="D53:F53"/>
    <mergeCell ref="A9:D9"/>
    <mergeCell ref="E9:F9"/>
    <mergeCell ref="D39:F39"/>
    <mergeCell ref="D50:F50"/>
  </mergeCells>
  <pageMargins left="0.43307086614173229" right="0.23622047244094491" top="0.35433070866141736" bottom="0.74803149606299213" header="0.31496062992125984" footer="0.31496062992125984"/>
  <pageSetup scale="80" orientation="portrait" horizontalDpi="300" verticalDpi="300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PTAR 30 Mayo Partidas</vt:lpstr>
      <vt:lpstr>PTAR Evan Luis Partidas</vt:lpstr>
      <vt:lpstr>'PTAR 30 Mayo Partidas'!Títulos_a_imprimir</vt:lpstr>
      <vt:lpstr>'PTAR Evan Luis Partidas'!Títulos_a_imprimir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Libre Acceso</cp:lastModifiedBy>
  <cp:lastPrinted>2020-12-07T15:11:29Z</cp:lastPrinted>
  <dcterms:created xsi:type="dcterms:W3CDTF">2020-11-12T12:59:19Z</dcterms:created>
  <dcterms:modified xsi:type="dcterms:W3CDTF">2020-12-22T12:08:03Z</dcterms:modified>
</cp:coreProperties>
</file>