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11295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8" i="1" l="1"/>
  <c r="D37" i="1"/>
  <c r="J33" i="1"/>
  <c r="J32" i="1"/>
  <c r="F32" i="1"/>
  <c r="E32" i="1"/>
  <c r="F31" i="1"/>
  <c r="E31" i="1"/>
  <c r="F30" i="1"/>
  <c r="E30" i="1"/>
  <c r="C29" i="1"/>
  <c r="F28" i="1"/>
  <c r="E28" i="1"/>
  <c r="C27" i="1"/>
  <c r="C26" i="1"/>
  <c r="C25" i="1"/>
  <c r="C24" i="1"/>
  <c r="D22" i="1"/>
  <c r="C22" i="1"/>
  <c r="F21" i="1"/>
  <c r="E21" i="1"/>
  <c r="F20" i="1"/>
  <c r="E20" i="1"/>
  <c r="F19" i="1"/>
  <c r="E19" i="1"/>
  <c r="F18" i="1"/>
  <c r="E18" i="1"/>
  <c r="D17" i="1"/>
  <c r="C17" i="1"/>
  <c r="F16" i="1"/>
  <c r="E16" i="1"/>
  <c r="F15" i="1"/>
  <c r="E15" i="1"/>
  <c r="F14" i="1"/>
  <c r="E14" i="1"/>
  <c r="A8" i="1"/>
  <c r="B6" i="1"/>
  <c r="D26" i="1"/>
  <c r="F17" i="1" l="1"/>
  <c r="F22" i="1"/>
  <c r="E22" i="1"/>
  <c r="C13" i="1"/>
  <c r="D13" i="1"/>
  <c r="I13" i="1" s="1"/>
  <c r="E17" i="1"/>
  <c r="J31" i="1"/>
  <c r="F26" i="1"/>
  <c r="E26" i="1"/>
  <c r="D27" i="1"/>
  <c r="F27" i="1" s="1"/>
  <c r="C23" i="1"/>
  <c r="H27" i="1" s="1"/>
  <c r="F13" i="1" l="1"/>
  <c r="E13" i="1"/>
  <c r="H25" i="1"/>
  <c r="D29" i="1"/>
  <c r="C33" i="1"/>
  <c r="H28" i="1"/>
  <c r="H24" i="1"/>
  <c r="H29" i="1"/>
  <c r="E27" i="1"/>
  <c r="H26" i="1"/>
  <c r="D24" i="1"/>
  <c r="D25" i="1"/>
  <c r="F24" i="1" l="1"/>
  <c r="E24" i="1"/>
  <c r="D23" i="1"/>
  <c r="I29" i="1" s="1"/>
  <c r="E25" i="1"/>
  <c r="F25" i="1"/>
  <c r="F29" i="1"/>
  <c r="E29" i="1"/>
  <c r="I35" i="1"/>
  <c r="I25" i="1" l="1"/>
  <c r="I24" i="1"/>
  <c r="F23" i="1"/>
  <c r="F33" i="1" s="1"/>
  <c r="I28" i="1"/>
  <c r="E23" i="1"/>
  <c r="E33" i="1" s="1"/>
  <c r="I26" i="1"/>
  <c r="D33" i="1"/>
  <c r="I27" i="1"/>
  <c r="D34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<sst xmlns="http://schemas.openxmlformats.org/spreadsheetml/2006/main" count="33" uniqueCount="33">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</sst>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0" fillId="0" borderId="0" xfId="0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56</xdr:row>
      <xdr:rowOff>9525</xdr:rowOff>
    </xdr:from>
    <xdr:to>
      <xdr:col>5</xdr:col>
      <xdr:colOff>933450</xdr:colOff>
      <xdr:row>57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679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%20SEM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1">
          <cell r="B1" t="str">
            <v>CORPORACION DEL ACUEDUCTO Y ALCANTARILLADO DE MOCA</v>
          </cell>
        </row>
        <row r="3">
          <cell r="B3" t="str">
            <v>30 de junio del 2023</v>
          </cell>
        </row>
      </sheetData>
      <sheetData sheetId="3">
        <row r="12">
          <cell r="C12">
            <v>0</v>
          </cell>
        </row>
      </sheetData>
      <sheetData sheetId="4"/>
      <sheetData sheetId="5">
        <row r="289">
          <cell r="E289">
            <v>29759044</v>
          </cell>
        </row>
        <row r="292">
          <cell r="E292">
            <v>189281302</v>
          </cell>
          <cell r="G292">
            <v>32456300.060000002</v>
          </cell>
        </row>
        <row r="295">
          <cell r="E295">
            <v>222257238</v>
          </cell>
          <cell r="G295">
            <v>93999897.140000001</v>
          </cell>
        </row>
        <row r="309">
          <cell r="E309">
            <v>223618282</v>
          </cell>
          <cell r="G309">
            <v>93357507.670000017</v>
          </cell>
        </row>
        <row r="310">
          <cell r="E310">
            <v>70604187.539999992</v>
          </cell>
          <cell r="G310">
            <v>22919361.340000004</v>
          </cell>
        </row>
        <row r="311">
          <cell r="E311">
            <v>51602177.950000003</v>
          </cell>
          <cell r="G311">
            <v>44384647.509999998</v>
          </cell>
        </row>
        <row r="312">
          <cell r="E312">
            <v>4500000</v>
          </cell>
          <cell r="G312">
            <v>199000</v>
          </cell>
        </row>
        <row r="313">
          <cell r="E313">
            <v>143193877</v>
          </cell>
          <cell r="G313">
            <v>8890779.6300000008</v>
          </cell>
        </row>
      </sheetData>
      <sheetData sheetId="6"/>
      <sheetData sheetId="7">
        <row r="362">
          <cell r="C362">
            <v>142163</v>
          </cell>
        </row>
      </sheetData>
      <sheetData sheetId="8">
        <row r="14">
          <cell r="K14">
            <v>23704719.890000019</v>
          </cell>
        </row>
      </sheetData>
      <sheetData sheetId="9"/>
      <sheetData sheetId="10">
        <row r="11">
          <cell r="B11">
            <v>240472439.67000002</v>
          </cell>
        </row>
      </sheetData>
      <sheetData sheetId="11">
        <row r="6">
          <cell r="A6" t="str">
            <v>Del Ejercicio terminado el  30 de junio de 2023  y  2022</v>
          </cell>
        </row>
        <row r="14">
          <cell r="B14">
            <v>126456197.2</v>
          </cell>
        </row>
        <row r="33">
          <cell r="B33">
            <v>-41885434.310000017</v>
          </cell>
        </row>
      </sheetData>
      <sheetData sheetId="12">
        <row r="23">
          <cell r="B23">
            <v>-886712.76</v>
          </cell>
        </row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-43295098.950000003</v>
          </cell>
        </row>
      </sheetData>
      <sheetData sheetId="15">
        <row r="8">
          <cell r="C8">
            <v>177196230.74000001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5">
          <cell r="D25">
            <v>1598764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3"/>
  <sheetViews>
    <sheetView tabSelected="1" topLeftCell="A7" workbookViewId="0">
      <selection activeCell="D44" sqref="D44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3" width="18" customWidth="1"/>
    <col min="4" max="4" width="18.28515625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1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36" t="str">
        <f>+[1]BALANZA!B1</f>
        <v>CORPORACION DEL ACUEDUCTO Y ALCANTARILLADO DE MOCA</v>
      </c>
      <c r="C6" s="36"/>
      <c r="D6" s="36"/>
      <c r="E6" s="36"/>
      <c r="F6" s="36"/>
    </row>
    <row r="7" spans="1:13" x14ac:dyDescent="0.25">
      <c r="A7" s="37" t="s">
        <v>0</v>
      </c>
      <c r="B7" s="37"/>
      <c r="C7" s="37"/>
      <c r="D7" s="37"/>
      <c r="E7" s="37"/>
      <c r="F7" s="37"/>
      <c r="G7" s="2"/>
      <c r="H7" s="2"/>
    </row>
    <row r="8" spans="1:13" x14ac:dyDescent="0.25">
      <c r="A8" s="37" t="str">
        <f>("Durante el Periodo Terminado el "&amp;[1]BALANZA!B3&amp;"")</f>
        <v>Durante el Periodo Terminado el 30 de junio del 2023</v>
      </c>
      <c r="B8" s="37"/>
      <c r="C8" s="37"/>
      <c r="D8" s="37"/>
      <c r="E8" s="37"/>
      <c r="F8" s="37"/>
      <c r="G8" s="2"/>
      <c r="H8" s="2"/>
    </row>
    <row r="9" spans="1:13" x14ac:dyDescent="0.25">
      <c r="A9" s="37" t="s">
        <v>1</v>
      </c>
      <c r="B9" s="37"/>
      <c r="C9" s="37"/>
      <c r="D9" s="37"/>
      <c r="E9" s="37"/>
      <c r="F9" s="37"/>
      <c r="G9" s="2"/>
      <c r="H9" s="2"/>
    </row>
    <row r="10" spans="1:13" x14ac:dyDescent="0.25">
      <c r="A10" s="38" t="s">
        <v>2</v>
      </c>
      <c r="B10" s="38"/>
      <c r="C10" s="38"/>
      <c r="D10" s="38"/>
      <c r="E10" s="38"/>
      <c r="F10" s="38"/>
      <c r="G10" s="3"/>
      <c r="H10" s="3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</row>
    <row r="12" spans="1:13" ht="42.75" x14ac:dyDescent="0.25">
      <c r="A12" s="39" t="s">
        <v>3</v>
      </c>
      <c r="B12" s="39"/>
      <c r="C12" s="4" t="s">
        <v>4</v>
      </c>
      <c r="D12" s="4" t="s">
        <v>5</v>
      </c>
      <c r="E12" s="4" t="s">
        <v>6</v>
      </c>
      <c r="F12" s="4" t="s">
        <v>7</v>
      </c>
    </row>
    <row r="13" spans="1:13" x14ac:dyDescent="0.25">
      <c r="A13" s="5">
        <v>1</v>
      </c>
      <c r="B13" s="6" t="s">
        <v>8</v>
      </c>
      <c r="C13" s="7">
        <f>SUM(C14:C22)</f>
        <v>411538540</v>
      </c>
      <c r="D13" s="7">
        <f>SUM(D14:D22)</f>
        <v>126456197.2</v>
      </c>
      <c r="E13" s="8">
        <f>+D13/C13</f>
        <v>0.30727668227622135</v>
      </c>
      <c r="F13" s="7">
        <f>SUM(F14:F22)</f>
        <v>285082342.80000001</v>
      </c>
      <c r="I13" s="9">
        <f>+D13-[1]ERF!B14</f>
        <v>0</v>
      </c>
      <c r="M13" s="10"/>
    </row>
    <row r="14" spans="1:13" hidden="1" x14ac:dyDescent="0.25">
      <c r="A14" s="11">
        <v>1.1000000000000001</v>
      </c>
      <c r="B14" s="12" t="s">
        <v>9</v>
      </c>
      <c r="C14" s="13">
        <v>0</v>
      </c>
      <c r="D14" s="13">
        <v>0</v>
      </c>
      <c r="E14" s="14">
        <f t="shared" ref="E14:E22" si="0">IFERROR(+D14/C14,0)</f>
        <v>0</v>
      </c>
      <c r="F14" s="13">
        <f>+C14-D14</f>
        <v>0</v>
      </c>
    </row>
    <row r="15" spans="1:13" hidden="1" x14ac:dyDescent="0.25">
      <c r="A15" s="11">
        <v>1.2</v>
      </c>
      <c r="B15" s="12" t="s">
        <v>10</v>
      </c>
      <c r="C15" s="13">
        <v>0</v>
      </c>
      <c r="D15" s="13">
        <v>0</v>
      </c>
      <c r="E15" s="14">
        <f t="shared" si="0"/>
        <v>0</v>
      </c>
      <c r="F15" s="13">
        <f t="shared" ref="F15:F22" si="1">+C15-D15</f>
        <v>0</v>
      </c>
    </row>
    <row r="16" spans="1:13" hidden="1" x14ac:dyDescent="0.25">
      <c r="A16" s="11">
        <v>1.3</v>
      </c>
      <c r="B16" s="12" t="s">
        <v>11</v>
      </c>
      <c r="C16" s="13">
        <v>0</v>
      </c>
      <c r="D16" s="13">
        <v>0</v>
      </c>
      <c r="E16" s="14">
        <f t="shared" si="0"/>
        <v>0</v>
      </c>
      <c r="F16" s="13">
        <f t="shared" si="1"/>
        <v>0</v>
      </c>
    </row>
    <row r="17" spans="1:10" x14ac:dyDescent="0.25">
      <c r="A17" s="11">
        <v>1.4</v>
      </c>
      <c r="B17" s="12" t="s">
        <v>12</v>
      </c>
      <c r="C17" s="13">
        <f>+'[1]Pres A'!E292</f>
        <v>189281302</v>
      </c>
      <c r="D17" s="13">
        <f>+'[1]Pres A'!G292</f>
        <v>32456300.060000002</v>
      </c>
      <c r="E17" s="14">
        <f t="shared" si="0"/>
        <v>0.17147124262701871</v>
      </c>
      <c r="F17" s="13">
        <f t="shared" si="1"/>
        <v>156825001.94</v>
      </c>
    </row>
    <row r="18" spans="1:10" hidden="1" x14ac:dyDescent="0.25">
      <c r="A18" s="11">
        <v>1.5</v>
      </c>
      <c r="B18" s="12" t="s">
        <v>13</v>
      </c>
      <c r="C18" s="13">
        <v>0</v>
      </c>
      <c r="D18" s="13">
        <v>0</v>
      </c>
      <c r="E18" s="14">
        <f t="shared" si="0"/>
        <v>0</v>
      </c>
      <c r="F18" s="13">
        <f t="shared" si="1"/>
        <v>0</v>
      </c>
    </row>
    <row r="19" spans="1:10" hidden="1" x14ac:dyDescent="0.25">
      <c r="A19" s="11">
        <v>1.6</v>
      </c>
      <c r="B19" s="12" t="s">
        <v>14</v>
      </c>
      <c r="C19" s="13">
        <v>0</v>
      </c>
      <c r="D19" s="13">
        <v>0</v>
      </c>
      <c r="E19" s="14">
        <f t="shared" si="0"/>
        <v>0</v>
      </c>
      <c r="F19" s="13">
        <f t="shared" si="1"/>
        <v>0</v>
      </c>
    </row>
    <row r="20" spans="1:10" hidden="1" x14ac:dyDescent="0.25">
      <c r="A20" s="11">
        <v>1.7</v>
      </c>
      <c r="B20" s="12" t="s">
        <v>15</v>
      </c>
      <c r="C20" s="13">
        <v>0</v>
      </c>
      <c r="D20" s="13">
        <v>0</v>
      </c>
      <c r="E20" s="14">
        <f t="shared" si="0"/>
        <v>0</v>
      </c>
      <c r="F20" s="13">
        <f t="shared" si="1"/>
        <v>0</v>
      </c>
    </row>
    <row r="21" spans="1:10" hidden="1" x14ac:dyDescent="0.25">
      <c r="A21" s="11">
        <v>1.8</v>
      </c>
      <c r="B21" s="12" t="s">
        <v>16</v>
      </c>
      <c r="C21" s="13">
        <v>0</v>
      </c>
      <c r="D21" s="13">
        <v>0</v>
      </c>
      <c r="E21" s="14">
        <f t="shared" si="0"/>
        <v>0</v>
      </c>
      <c r="F21" s="13">
        <f t="shared" si="1"/>
        <v>0</v>
      </c>
    </row>
    <row r="22" spans="1:10" x14ac:dyDescent="0.25">
      <c r="A22" s="11">
        <v>1.9</v>
      </c>
      <c r="B22" s="12" t="s">
        <v>17</v>
      </c>
      <c r="C22" s="13">
        <f>+'[1]Pres A'!E295</f>
        <v>222257238</v>
      </c>
      <c r="D22" s="13">
        <f>+'[1]Pres A'!G295</f>
        <v>93999897.140000001</v>
      </c>
      <c r="E22" s="14">
        <f t="shared" si="0"/>
        <v>0.42293289517077504</v>
      </c>
      <c r="F22" s="13">
        <f t="shared" si="1"/>
        <v>128257340.86</v>
      </c>
    </row>
    <row r="23" spans="1:10" x14ac:dyDescent="0.25">
      <c r="A23" s="5">
        <v>2</v>
      </c>
      <c r="B23" s="6" t="s">
        <v>18</v>
      </c>
      <c r="C23" s="7">
        <f>SUM(C24:C32)</f>
        <v>493518524.48999995</v>
      </c>
      <c r="D23" s="7">
        <f>SUM(D24:D32)</f>
        <v>169751296.15000001</v>
      </c>
      <c r="E23" s="8">
        <f>+D23/C23</f>
        <v>0.3439613463859747</v>
      </c>
      <c r="F23" s="7">
        <f>SUM(F24:F32)</f>
        <v>323767228.33999997</v>
      </c>
    </row>
    <row r="24" spans="1:10" ht="14.25" customHeight="1" x14ac:dyDescent="0.25">
      <c r="A24" s="11">
        <v>2.1</v>
      </c>
      <c r="B24" s="12" t="s">
        <v>19</v>
      </c>
      <c r="C24" s="13">
        <f>+'[1]Pres A'!E309</f>
        <v>223618282</v>
      </c>
      <c r="D24" s="13">
        <f>+'[1]Pres A'!G309</f>
        <v>93357507.670000017</v>
      </c>
      <c r="E24" s="14">
        <f t="shared" ref="E24:E32" si="2">IFERROR(+D24/C24,0)</f>
        <v>0.41748602500219556</v>
      </c>
      <c r="F24" s="13">
        <f t="shared" ref="F24:F32" si="3">+C24-D24</f>
        <v>130260774.32999998</v>
      </c>
      <c r="H24" s="15">
        <f t="shared" ref="H24:H29" si="4">+C24/$C$23</f>
        <v>0.45311020945178548</v>
      </c>
      <c r="I24" s="16">
        <f t="shared" ref="I24:I29" si="5">+D24/$D$23</f>
        <v>0.54996639075736453</v>
      </c>
    </row>
    <row r="25" spans="1:10" x14ac:dyDescent="0.25">
      <c r="A25" s="11">
        <v>2.2000000000000002</v>
      </c>
      <c r="B25" s="12" t="s">
        <v>20</v>
      </c>
      <c r="C25" s="13">
        <f>+'[1]Pres A'!E310</f>
        <v>70604187.539999992</v>
      </c>
      <c r="D25" s="13">
        <f>+'[1]Pres A'!G310</f>
        <v>22919361.340000004</v>
      </c>
      <c r="E25" s="14">
        <f t="shared" si="2"/>
        <v>0.32461759193837197</v>
      </c>
      <c r="F25" s="13">
        <f t="shared" si="3"/>
        <v>47684826.199999988</v>
      </c>
      <c r="H25" s="15">
        <f t="shared" si="4"/>
        <v>0.14306289234626415</v>
      </c>
      <c r="I25" s="16">
        <f t="shared" si="5"/>
        <v>0.13501729801077578</v>
      </c>
    </row>
    <row r="26" spans="1:10" x14ac:dyDescent="0.25">
      <c r="A26" s="11">
        <v>2.2999999999999998</v>
      </c>
      <c r="B26" s="12" t="s">
        <v>21</v>
      </c>
      <c r="C26" s="13">
        <f>+'[1]Pres A'!E311</f>
        <v>51602177.950000003</v>
      </c>
      <c r="D26" s="13">
        <f>+'[1]Pres A'!G311</f>
        <v>44384647.509999998</v>
      </c>
      <c r="E26" s="14">
        <f t="shared" si="2"/>
        <v>0.86013128269521022</v>
      </c>
      <c r="F26" s="13">
        <f t="shared" si="3"/>
        <v>7217530.4400000051</v>
      </c>
      <c r="H26" s="15">
        <f t="shared" si="4"/>
        <v>0.10455975893372085</v>
      </c>
      <c r="I26" s="16">
        <f t="shared" si="5"/>
        <v>0.26146868104488402</v>
      </c>
    </row>
    <row r="27" spans="1:10" x14ac:dyDescent="0.25">
      <c r="A27" s="11">
        <v>2.4</v>
      </c>
      <c r="B27" s="12" t="s">
        <v>22</v>
      </c>
      <c r="C27" s="13">
        <f>+'[1]Pres A'!E312</f>
        <v>4500000</v>
      </c>
      <c r="D27" s="13">
        <f>+'[1]Pres A'!G312</f>
        <v>199000</v>
      </c>
      <c r="E27" s="14">
        <f t="shared" si="2"/>
        <v>4.4222222222222225E-2</v>
      </c>
      <c r="F27" s="13">
        <f t="shared" si="3"/>
        <v>4301000</v>
      </c>
      <c r="H27" s="15">
        <f t="shared" si="4"/>
        <v>9.118198763967942E-3</v>
      </c>
      <c r="I27" s="16">
        <f t="shared" si="5"/>
        <v>1.1723032725720957E-3</v>
      </c>
    </row>
    <row r="28" spans="1:10" hidden="1" x14ac:dyDescent="0.25">
      <c r="A28" s="11">
        <v>2.5</v>
      </c>
      <c r="B28" s="12" t="s">
        <v>23</v>
      </c>
      <c r="C28" s="17"/>
      <c r="D28" s="17"/>
      <c r="E28" s="14">
        <f t="shared" si="2"/>
        <v>0</v>
      </c>
      <c r="F28" s="13">
        <f t="shared" si="3"/>
        <v>0</v>
      </c>
      <c r="H28" s="15">
        <f t="shared" si="4"/>
        <v>0</v>
      </c>
      <c r="I28" s="16">
        <f t="shared" si="5"/>
        <v>0</v>
      </c>
    </row>
    <row r="29" spans="1:10" x14ac:dyDescent="0.25">
      <c r="A29" s="11">
        <v>2.6</v>
      </c>
      <c r="B29" s="12" t="s">
        <v>24</v>
      </c>
      <c r="C29" s="13">
        <f>+'[1]Pres A'!E313</f>
        <v>143193877</v>
      </c>
      <c r="D29" s="13">
        <f>+'[1]Pres A'!G313</f>
        <v>8890779.6300000008</v>
      </c>
      <c r="E29" s="14">
        <f t="shared" si="2"/>
        <v>6.208910475969584E-2</v>
      </c>
      <c r="F29" s="13">
        <f t="shared" si="3"/>
        <v>134303097.37</v>
      </c>
      <c r="H29" s="15">
        <f t="shared" si="4"/>
        <v>0.29014894050426165</v>
      </c>
      <c r="I29" s="16">
        <f t="shared" si="5"/>
        <v>5.2375326914403657E-2</v>
      </c>
    </row>
    <row r="30" spans="1:10" hidden="1" x14ac:dyDescent="0.25">
      <c r="A30" s="11">
        <v>2.7</v>
      </c>
      <c r="B30" s="12" t="s">
        <v>25</v>
      </c>
      <c r="C30" s="13"/>
      <c r="D30" s="13"/>
      <c r="E30" s="14">
        <f t="shared" si="2"/>
        <v>0</v>
      </c>
      <c r="F30" s="13">
        <f t="shared" si="3"/>
        <v>0</v>
      </c>
      <c r="H30" s="18"/>
      <c r="I30" s="19"/>
    </row>
    <row r="31" spans="1:10" ht="30" hidden="1" x14ac:dyDescent="0.25">
      <c r="A31" s="11">
        <v>2.8</v>
      </c>
      <c r="B31" s="12" t="s">
        <v>26</v>
      </c>
      <c r="C31" s="13"/>
      <c r="D31" s="13"/>
      <c r="E31" s="14">
        <f t="shared" si="2"/>
        <v>0</v>
      </c>
      <c r="F31" s="13">
        <f t="shared" si="3"/>
        <v>0</v>
      </c>
      <c r="I31" s="9"/>
      <c r="J31" s="10">
        <f>SUM(J32:J41)</f>
        <v>40260</v>
      </c>
    </row>
    <row r="32" spans="1:10" hidden="1" x14ac:dyDescent="0.25">
      <c r="A32" s="11">
        <v>2.9</v>
      </c>
      <c r="B32" s="12" t="s">
        <v>27</v>
      </c>
      <c r="C32" s="13"/>
      <c r="D32" s="13"/>
      <c r="E32" s="14">
        <f t="shared" si="2"/>
        <v>0</v>
      </c>
      <c r="F32" s="13">
        <f t="shared" si="3"/>
        <v>0</v>
      </c>
      <c r="I32" s="9">
        <v>3108</v>
      </c>
      <c r="J32" s="10">
        <f>+I32</f>
        <v>3108</v>
      </c>
    </row>
    <row r="33" spans="1:10" ht="15.75" x14ac:dyDescent="0.25">
      <c r="A33" s="20"/>
      <c r="B33" s="21" t="s">
        <v>28</v>
      </c>
      <c r="C33" s="22">
        <f>+C13-C23</f>
        <v>-81979984.48999995</v>
      </c>
      <c r="D33" s="22">
        <f>+D13-D23</f>
        <v>-43295098.950000003</v>
      </c>
      <c r="E33" s="23">
        <f>+E13-E23</f>
        <v>-3.6684664109753351E-2</v>
      </c>
      <c r="F33" s="22">
        <f>+F13-F23</f>
        <v>-38684885.539999962</v>
      </c>
      <c r="I33" s="9">
        <v>13052</v>
      </c>
      <c r="J33" s="10">
        <f>+I33</f>
        <v>13052</v>
      </c>
    </row>
    <row r="34" spans="1:10" ht="0.75" customHeight="1" x14ac:dyDescent="0.25">
      <c r="D34" s="24">
        <f>+[1]ERF!B33-'[1]Pres A'!G313-[1]EEP2!D33</f>
        <v>-7481114.990000017</v>
      </c>
      <c r="J34">
        <v>21686</v>
      </c>
    </row>
    <row r="35" spans="1:10" x14ac:dyDescent="0.25">
      <c r="I35" s="9">
        <f>+D29</f>
        <v>8890779.6300000008</v>
      </c>
      <c r="J35">
        <v>2414</v>
      </c>
    </row>
    <row r="36" spans="1:10" x14ac:dyDescent="0.25">
      <c r="I36" s="9"/>
    </row>
    <row r="37" spans="1:10" x14ac:dyDescent="0.25">
      <c r="A37" s="25"/>
      <c r="B37" s="29" t="s">
        <v>29</v>
      </c>
      <c r="C37" s="26"/>
      <c r="D37" s="34" t="str">
        <f>+[1]EFE2!B68</f>
        <v>Licda. María Patricia Almonte</v>
      </c>
      <c r="E37" s="34"/>
      <c r="F37" s="34"/>
      <c r="G37" s="25"/>
      <c r="I37" s="9"/>
    </row>
    <row r="38" spans="1:10" x14ac:dyDescent="0.25">
      <c r="A38" s="25"/>
      <c r="B38" s="27" t="s">
        <v>30</v>
      </c>
      <c r="C38" s="28"/>
      <c r="D38" s="33" t="str">
        <f>+[1]EFE2!B69</f>
        <v>Directora Administrativa-Financiera</v>
      </c>
      <c r="E38" s="33"/>
      <c r="F38" s="33"/>
      <c r="G38" s="25"/>
      <c r="I38" s="9"/>
    </row>
    <row r="39" spans="1:10" x14ac:dyDescent="0.25">
      <c r="A39" s="25"/>
      <c r="B39" s="25"/>
      <c r="C39" s="25"/>
      <c r="D39" s="25"/>
      <c r="E39" s="25"/>
      <c r="F39" s="25"/>
      <c r="G39" s="25"/>
    </row>
    <row r="40" spans="1:10" x14ac:dyDescent="0.25">
      <c r="A40" s="25"/>
      <c r="B40" s="25"/>
      <c r="C40" s="25"/>
      <c r="D40" s="25"/>
      <c r="E40" s="25"/>
      <c r="F40" s="25"/>
      <c r="G40" s="25"/>
    </row>
    <row r="41" spans="1:10" x14ac:dyDescent="0.25">
      <c r="A41" s="25"/>
      <c r="B41" s="31"/>
      <c r="C41" s="31"/>
      <c r="D41" s="31"/>
      <c r="E41" s="31"/>
      <c r="F41" s="31"/>
      <c r="G41" s="25"/>
    </row>
    <row r="42" spans="1:10" x14ac:dyDescent="0.25">
      <c r="A42" s="35" t="s">
        <v>31</v>
      </c>
      <c r="B42" s="35"/>
      <c r="C42" s="35"/>
      <c r="D42" s="35"/>
      <c r="E42" s="35"/>
      <c r="F42" s="35"/>
      <c r="G42" s="30"/>
    </row>
    <row r="43" spans="1:10" x14ac:dyDescent="0.25">
      <c r="A43" s="33" t="s">
        <v>32</v>
      </c>
      <c r="B43" s="33"/>
      <c r="C43" s="33"/>
      <c r="D43" s="33"/>
      <c r="E43" s="33"/>
      <c r="F43" s="33"/>
      <c r="G43" s="28"/>
    </row>
  </sheetData>
  <mergeCells count="11">
    <mergeCell ref="A43:F43"/>
    <mergeCell ref="A11:H11"/>
    <mergeCell ref="D38:F38"/>
    <mergeCell ref="D37:F37"/>
    <mergeCell ref="A42:F42"/>
    <mergeCell ref="B6:F6"/>
    <mergeCell ref="A7:F7"/>
    <mergeCell ref="A8:F8"/>
    <mergeCell ref="A9:F9"/>
    <mergeCell ref="A10:F10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2023-07-11T16:48:07Z</dcterms:created>
  <dcterms:modified xsi:type="dcterms:W3CDTF">2023-07-12T19:11:52Z</dcterms:modified>
</cp:coreProperties>
</file>