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1" i="1" l="1"/>
  <c r="B50" i="1"/>
  <c r="B49" i="1"/>
  <c r="B52" i="1" s="1"/>
  <c r="B53" i="1" s="1"/>
  <c r="B38" i="1"/>
  <c r="B39" i="1" s="1"/>
  <c r="B35" i="1"/>
  <c r="B34" i="1"/>
  <c r="B33" i="1"/>
  <c r="B32" i="1"/>
  <c r="B36" i="1" s="1"/>
  <c r="B26" i="1"/>
  <c r="B25" i="1"/>
  <c r="B24" i="1"/>
  <c r="B22" i="1"/>
  <c r="B21" i="1"/>
  <c r="B20" i="1"/>
  <c r="B19" i="1"/>
  <c r="B18" i="1"/>
  <c r="B17" i="1"/>
  <c r="B27" i="1" s="1"/>
  <c r="B11" i="1"/>
  <c r="B10" i="1"/>
  <c r="B9" i="1"/>
  <c r="B8" i="1"/>
  <c r="B12" i="1" s="1"/>
  <c r="B7" i="1"/>
  <c r="B6" i="1"/>
  <c r="A3" i="1"/>
  <c r="A1" i="1"/>
  <c r="B28" i="1" l="1"/>
  <c r="B55" i="1" s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<sst xmlns="http://schemas.openxmlformats.org/spreadsheetml/2006/main" count="47" uniqueCount="47">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</sst>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noviembre de 2023  y  2022</v>
          </cell>
        </row>
        <row r="4">
          <cell r="B4">
            <v>2023</v>
          </cell>
        </row>
      </sheetData>
      <sheetData sheetId="2">
        <row r="67">
          <cell r="C67">
            <v>5459449.0700000003</v>
          </cell>
        </row>
        <row r="79">
          <cell r="C79">
            <v>1630163.6</v>
          </cell>
        </row>
      </sheetData>
      <sheetData sheetId="3"/>
      <sheetData sheetId="4"/>
      <sheetData sheetId="5"/>
      <sheetData sheetId="6"/>
      <sheetData sheetId="7"/>
      <sheetData sheetId="8">
        <row r="406">
          <cell r="C406">
            <v>252299.3</v>
          </cell>
        </row>
        <row r="428">
          <cell r="C428">
            <v>370290.89</v>
          </cell>
        </row>
        <row r="440">
          <cell r="C440">
            <v>324395677.65000004</v>
          </cell>
        </row>
        <row r="441">
          <cell r="C441">
            <v>149428.04999999999</v>
          </cell>
        </row>
        <row r="442">
          <cell r="C442">
            <v>-85566056.449999988</v>
          </cell>
        </row>
      </sheetData>
      <sheetData sheetId="9">
        <row r="32">
          <cell r="C32">
            <v>1623675</v>
          </cell>
          <cell r="E32">
            <v>785927349.39999998</v>
          </cell>
          <cell r="F32">
            <v>9791094.0800000019</v>
          </cell>
          <cell r="G32">
            <v>265011.32</v>
          </cell>
          <cell r="H32">
            <v>4747642.25</v>
          </cell>
          <cell r="I32">
            <v>14697245.099999994</v>
          </cell>
        </row>
      </sheetData>
      <sheetData sheetId="10"/>
      <sheetData sheetId="11">
        <row r="11">
          <cell r="B11">
            <v>218182281.12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24536848.75</v>
          </cell>
        </row>
        <row r="16">
          <cell r="B16">
            <v>410534.02</v>
          </cell>
        </row>
        <row r="17">
          <cell r="B17">
            <v>193172</v>
          </cell>
        </row>
        <row r="25">
          <cell r="B25">
            <v>175165.5</v>
          </cell>
        </row>
        <row r="32">
          <cell r="B32">
            <v>0</v>
          </cell>
        </row>
        <row r="33">
          <cell r="B33">
            <v>12609674.620000001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>
            <v>3829285.47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G9" sqref="G9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4" width="11.42578125" style="2"/>
    <col min="5" max="5" width="21.28515625" style="2" bestFit="1" customWidth="1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0" width="11.42578125" style="2"/>
    <col min="261" max="261" width="21.28515625" style="2" bestFit="1" customWidth="1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6" width="11.42578125" style="2"/>
    <col min="517" max="517" width="21.28515625" style="2" bestFit="1" customWidth="1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2" width="11.42578125" style="2"/>
    <col min="773" max="773" width="21.28515625" style="2" bestFit="1" customWidth="1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8" width="11.42578125" style="2"/>
    <col min="1029" max="1029" width="21.28515625" style="2" bestFit="1" customWidth="1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4" width="11.42578125" style="2"/>
    <col min="1285" max="1285" width="21.28515625" style="2" bestFit="1" customWidth="1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0" width="11.42578125" style="2"/>
    <col min="1541" max="1541" width="21.28515625" style="2" bestFit="1" customWidth="1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6" width="11.42578125" style="2"/>
    <col min="1797" max="1797" width="21.28515625" style="2" bestFit="1" customWidth="1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2" width="11.42578125" style="2"/>
    <col min="2053" max="2053" width="21.28515625" style="2" bestFit="1" customWidth="1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8" width="11.42578125" style="2"/>
    <col min="2309" max="2309" width="21.28515625" style="2" bestFit="1" customWidth="1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4" width="11.42578125" style="2"/>
    <col min="2565" max="2565" width="21.28515625" style="2" bestFit="1" customWidth="1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0" width="11.42578125" style="2"/>
    <col min="2821" max="2821" width="21.28515625" style="2" bestFit="1" customWidth="1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6" width="11.42578125" style="2"/>
    <col min="3077" max="3077" width="21.28515625" style="2" bestFit="1" customWidth="1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2" width="11.42578125" style="2"/>
    <col min="3333" max="3333" width="21.28515625" style="2" bestFit="1" customWidth="1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8" width="11.42578125" style="2"/>
    <col min="3589" max="3589" width="21.28515625" style="2" bestFit="1" customWidth="1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4" width="11.42578125" style="2"/>
    <col min="3845" max="3845" width="21.28515625" style="2" bestFit="1" customWidth="1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0" width="11.42578125" style="2"/>
    <col min="4101" max="4101" width="21.28515625" style="2" bestFit="1" customWidth="1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6" width="11.42578125" style="2"/>
    <col min="4357" max="4357" width="21.28515625" style="2" bestFit="1" customWidth="1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2" width="11.42578125" style="2"/>
    <col min="4613" max="4613" width="21.28515625" style="2" bestFit="1" customWidth="1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8" width="11.42578125" style="2"/>
    <col min="4869" max="4869" width="21.28515625" style="2" bestFit="1" customWidth="1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4" width="11.42578125" style="2"/>
    <col min="5125" max="5125" width="21.28515625" style="2" bestFit="1" customWidth="1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0" width="11.42578125" style="2"/>
    <col min="5381" max="5381" width="21.28515625" style="2" bestFit="1" customWidth="1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6" width="11.42578125" style="2"/>
    <col min="5637" max="5637" width="21.28515625" style="2" bestFit="1" customWidth="1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2" width="11.42578125" style="2"/>
    <col min="5893" max="5893" width="21.28515625" style="2" bestFit="1" customWidth="1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8" width="11.42578125" style="2"/>
    <col min="6149" max="6149" width="21.28515625" style="2" bestFit="1" customWidth="1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4" width="11.42578125" style="2"/>
    <col min="6405" max="6405" width="21.28515625" style="2" bestFit="1" customWidth="1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0" width="11.42578125" style="2"/>
    <col min="6661" max="6661" width="21.28515625" style="2" bestFit="1" customWidth="1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6" width="11.42578125" style="2"/>
    <col min="6917" max="6917" width="21.28515625" style="2" bestFit="1" customWidth="1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2" width="11.42578125" style="2"/>
    <col min="7173" max="7173" width="21.28515625" style="2" bestFit="1" customWidth="1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8" width="11.42578125" style="2"/>
    <col min="7429" max="7429" width="21.28515625" style="2" bestFit="1" customWidth="1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4" width="11.42578125" style="2"/>
    <col min="7685" max="7685" width="21.28515625" style="2" bestFit="1" customWidth="1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0" width="11.42578125" style="2"/>
    <col min="7941" max="7941" width="21.28515625" style="2" bestFit="1" customWidth="1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6" width="11.42578125" style="2"/>
    <col min="8197" max="8197" width="21.28515625" style="2" bestFit="1" customWidth="1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2" width="11.42578125" style="2"/>
    <col min="8453" max="8453" width="21.28515625" style="2" bestFit="1" customWidth="1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8" width="11.42578125" style="2"/>
    <col min="8709" max="8709" width="21.28515625" style="2" bestFit="1" customWidth="1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4" width="11.42578125" style="2"/>
    <col min="8965" max="8965" width="21.28515625" style="2" bestFit="1" customWidth="1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0" width="11.42578125" style="2"/>
    <col min="9221" max="9221" width="21.28515625" style="2" bestFit="1" customWidth="1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6" width="11.42578125" style="2"/>
    <col min="9477" max="9477" width="21.28515625" style="2" bestFit="1" customWidth="1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2" width="11.42578125" style="2"/>
    <col min="9733" max="9733" width="21.28515625" style="2" bestFit="1" customWidth="1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8" width="11.42578125" style="2"/>
    <col min="9989" max="9989" width="21.28515625" style="2" bestFit="1" customWidth="1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4" width="11.42578125" style="2"/>
    <col min="10245" max="10245" width="21.28515625" style="2" bestFit="1" customWidth="1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0" width="11.42578125" style="2"/>
    <col min="10501" max="10501" width="21.28515625" style="2" bestFit="1" customWidth="1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6" width="11.42578125" style="2"/>
    <col min="10757" max="10757" width="21.28515625" style="2" bestFit="1" customWidth="1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2" width="11.42578125" style="2"/>
    <col min="11013" max="11013" width="21.28515625" style="2" bestFit="1" customWidth="1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8" width="11.42578125" style="2"/>
    <col min="11269" max="11269" width="21.28515625" style="2" bestFit="1" customWidth="1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4" width="11.42578125" style="2"/>
    <col min="11525" max="11525" width="21.28515625" style="2" bestFit="1" customWidth="1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0" width="11.42578125" style="2"/>
    <col min="11781" max="11781" width="21.28515625" style="2" bestFit="1" customWidth="1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6" width="11.42578125" style="2"/>
    <col min="12037" max="12037" width="21.28515625" style="2" bestFit="1" customWidth="1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2" width="11.42578125" style="2"/>
    <col min="12293" max="12293" width="21.28515625" style="2" bestFit="1" customWidth="1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8" width="11.42578125" style="2"/>
    <col min="12549" max="12549" width="21.28515625" style="2" bestFit="1" customWidth="1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4" width="11.42578125" style="2"/>
    <col min="12805" max="12805" width="21.28515625" style="2" bestFit="1" customWidth="1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0" width="11.42578125" style="2"/>
    <col min="13061" max="13061" width="21.28515625" style="2" bestFit="1" customWidth="1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6" width="11.42578125" style="2"/>
    <col min="13317" max="13317" width="21.28515625" style="2" bestFit="1" customWidth="1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2" width="11.42578125" style="2"/>
    <col min="13573" max="13573" width="21.28515625" style="2" bestFit="1" customWidth="1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8" width="11.42578125" style="2"/>
    <col min="13829" max="13829" width="21.28515625" style="2" bestFit="1" customWidth="1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4" width="11.42578125" style="2"/>
    <col min="14085" max="14085" width="21.28515625" style="2" bestFit="1" customWidth="1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0" width="11.42578125" style="2"/>
    <col min="14341" max="14341" width="21.28515625" style="2" bestFit="1" customWidth="1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6" width="11.42578125" style="2"/>
    <col min="14597" max="14597" width="21.28515625" style="2" bestFit="1" customWidth="1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2" width="11.42578125" style="2"/>
    <col min="14853" max="14853" width="21.28515625" style="2" bestFit="1" customWidth="1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8" width="11.42578125" style="2"/>
    <col min="15109" max="15109" width="21.28515625" style="2" bestFit="1" customWidth="1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4" width="11.42578125" style="2"/>
    <col min="15365" max="15365" width="21.28515625" style="2" bestFit="1" customWidth="1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0" width="11.42578125" style="2"/>
    <col min="15621" max="15621" width="21.28515625" style="2" bestFit="1" customWidth="1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6" width="11.42578125" style="2"/>
    <col min="15877" max="15877" width="21.28515625" style="2" bestFit="1" customWidth="1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2" width="11.42578125" style="2"/>
    <col min="16133" max="16133" width="21.28515625" style="2" bestFit="1" customWidth="1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MID([1]BALANZA!B2,1,48)</f>
        <v>Del Ejercicio terminado el  30 de noviembre de 2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2023</v>
      </c>
    </row>
    <row r="7" spans="1:2" x14ac:dyDescent="0.3">
      <c r="A7" s="6" t="s">
        <v>4</v>
      </c>
      <c r="B7" s="7">
        <f>'[1]ES F '!B11</f>
        <v>218182281.12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24536848.75</v>
      </c>
    </row>
    <row r="10" spans="1:2" hidden="1" x14ac:dyDescent="0.3">
      <c r="A10" s="6" t="s">
        <v>7</v>
      </c>
      <c r="B10" s="7">
        <f>'[1]ES F '!B14</f>
        <v>1350.12</v>
      </c>
    </row>
    <row r="11" spans="1:2" x14ac:dyDescent="0.3">
      <c r="A11" s="6" t="s">
        <v>8</v>
      </c>
      <c r="B11" s="7">
        <f>'[1]ES F '!B16</f>
        <v>410534.02</v>
      </c>
    </row>
    <row r="12" spans="1:2" x14ac:dyDescent="0.3">
      <c r="A12" s="8" t="s">
        <v>9</v>
      </c>
      <c r="B12" s="9">
        <f>SUM(B7:B11)</f>
        <v>243584014.01000002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+[1]nota13!F32</f>
        <v>9791094.0800000019</v>
      </c>
      <c r="F17" s="13"/>
    </row>
    <row r="18" spans="1:6" x14ac:dyDescent="0.3">
      <c r="A18" s="6" t="s">
        <v>14</v>
      </c>
      <c r="B18" s="7">
        <f>+[1]nota13!I32</f>
        <v>14697245.099999994</v>
      </c>
      <c r="F18" s="13"/>
    </row>
    <row r="19" spans="1:6" x14ac:dyDescent="0.3">
      <c r="A19" s="6" t="s">
        <v>15</v>
      </c>
      <c r="B19" s="7">
        <f>+[1]nota13!H32-[1]ELAI!B21</f>
        <v>918356.7799999998</v>
      </c>
      <c r="F19" s="13"/>
    </row>
    <row r="20" spans="1:6" x14ac:dyDescent="0.3">
      <c r="A20" s="6" t="s">
        <v>16</v>
      </c>
      <c r="B20" s="7">
        <f>+[1]nota13!G32</f>
        <v>265011.32</v>
      </c>
      <c r="F20" s="13"/>
    </row>
    <row r="21" spans="1:6" x14ac:dyDescent="0.3">
      <c r="A21" s="6" t="s">
        <v>17</v>
      </c>
      <c r="B21" s="7">
        <f>+'[1]BALANZA G'!C67-'[1]BALANZA G'!C79</f>
        <v>3829285.47</v>
      </c>
      <c r="F21" s="13"/>
    </row>
    <row r="22" spans="1:6" x14ac:dyDescent="0.3">
      <c r="A22" s="6" t="s">
        <v>18</v>
      </c>
      <c r="B22" s="7">
        <f>+'[1]ES F '!B25</f>
        <v>175165.5</v>
      </c>
      <c r="F22" s="13"/>
    </row>
    <row r="23" spans="1:6" x14ac:dyDescent="0.3">
      <c r="A23" s="4" t="s">
        <v>19</v>
      </c>
      <c r="B23" s="7"/>
      <c r="F23" s="13"/>
    </row>
    <row r="24" spans="1:6" x14ac:dyDescent="0.3">
      <c r="A24" s="14" t="s">
        <v>20</v>
      </c>
      <c r="B24" s="15">
        <f>[1]nota13!C32</f>
        <v>1623675</v>
      </c>
      <c r="F24" s="13"/>
    </row>
    <row r="25" spans="1:6" x14ac:dyDescent="0.3">
      <c r="A25" s="6" t="s">
        <v>21</v>
      </c>
      <c r="B25" s="7">
        <f>[1]nota13!E32</f>
        <v>785927349.39999998</v>
      </c>
      <c r="C25" s="13"/>
      <c r="F25" s="13"/>
    </row>
    <row r="26" spans="1:6" x14ac:dyDescent="0.3">
      <c r="A26" s="6" t="s">
        <v>22</v>
      </c>
      <c r="B26" s="7">
        <f>'[1]ES F '!B17</f>
        <v>193172</v>
      </c>
      <c r="C26" s="13"/>
      <c r="F26" s="13"/>
    </row>
    <row r="27" spans="1:6" x14ac:dyDescent="0.3">
      <c r="A27" s="16" t="s">
        <v>23</v>
      </c>
      <c r="B27" s="9">
        <f>SUM(B17:B26)</f>
        <v>817420354.64999998</v>
      </c>
      <c r="C27" s="13"/>
    </row>
    <row r="28" spans="1:6" x14ac:dyDescent="0.3">
      <c r="A28" s="17" t="s">
        <v>24</v>
      </c>
      <c r="B28" s="18">
        <f>+B27+B12</f>
        <v>1061004368.66</v>
      </c>
      <c r="C28" s="13"/>
    </row>
    <row r="29" spans="1:6" x14ac:dyDescent="0.3">
      <c r="A29" s="17"/>
      <c r="B29" s="18"/>
      <c r="C29" s="13"/>
    </row>
    <row r="30" spans="1:6" x14ac:dyDescent="0.3">
      <c r="A30" s="4" t="s">
        <v>25</v>
      </c>
      <c r="B30" s="18"/>
    </row>
    <row r="31" spans="1:6" ht="20.25" customHeight="1" x14ac:dyDescent="0.3">
      <c r="A31" s="4" t="s">
        <v>26</v>
      </c>
      <c r="B31" s="10"/>
    </row>
    <row r="32" spans="1:6" x14ac:dyDescent="0.3">
      <c r="A32" s="6" t="s">
        <v>27</v>
      </c>
      <c r="B32" s="7">
        <f>'[1]ES F '!B33+'[1]ES F '!B32</f>
        <v>12609674.620000001</v>
      </c>
    </row>
    <row r="33" spans="1:6" x14ac:dyDescent="0.3">
      <c r="A33" s="6" t="s">
        <v>28</v>
      </c>
      <c r="B33" s="7">
        <f>+'[1]Notas NF'!C428</f>
        <v>370290.89</v>
      </c>
      <c r="F33" s="13"/>
    </row>
    <row r="34" spans="1:6" ht="15.75" customHeight="1" x14ac:dyDescent="0.3">
      <c r="A34" s="6" t="s">
        <v>29</v>
      </c>
      <c r="B34" s="7">
        <f>'[1]Notas NF'!C406</f>
        <v>252299.3</v>
      </c>
    </row>
    <row r="35" spans="1:6" hidden="1" x14ac:dyDescent="0.3">
      <c r="A35" s="6" t="s">
        <v>30</v>
      </c>
      <c r="B35" s="7">
        <f>'[1]ES F '!B34</f>
        <v>0</v>
      </c>
    </row>
    <row r="36" spans="1:6" ht="17.25" customHeight="1" x14ac:dyDescent="0.3">
      <c r="A36" s="8" t="s">
        <v>31</v>
      </c>
      <c r="B36" s="9">
        <f>SUM(B32:B35)</f>
        <v>13232264.810000002</v>
      </c>
      <c r="C36" s="13"/>
    </row>
    <row r="37" spans="1:6" hidden="1" x14ac:dyDescent="0.3">
      <c r="A37" s="11" t="s">
        <v>32</v>
      </c>
      <c r="B37" s="9"/>
    </row>
    <row r="38" spans="1:6" hidden="1" x14ac:dyDescent="0.3">
      <c r="A38" s="6" t="s">
        <v>33</v>
      </c>
      <c r="B38" s="19">
        <f>+[2]BG!B53</f>
        <v>0</v>
      </c>
    </row>
    <row r="39" spans="1:6" ht="17.25" hidden="1" customHeight="1" x14ac:dyDescent="0.3">
      <c r="A39" s="16" t="s">
        <v>34</v>
      </c>
      <c r="B39" s="20">
        <f>SUM(B38)</f>
        <v>0</v>
      </c>
    </row>
    <row r="40" spans="1:6" x14ac:dyDescent="0.3">
      <c r="A40" s="16"/>
      <c r="B40" s="20"/>
    </row>
    <row r="41" spans="1:6" x14ac:dyDescent="0.3">
      <c r="A41" s="16"/>
      <c r="B41" s="20"/>
    </row>
    <row r="42" spans="1:6" x14ac:dyDescent="0.3">
      <c r="A42" s="16"/>
      <c r="B42" s="20"/>
    </row>
    <row r="43" spans="1:6" x14ac:dyDescent="0.3">
      <c r="A43" s="16"/>
      <c r="B43" s="20"/>
    </row>
    <row r="44" spans="1:6" x14ac:dyDescent="0.3">
      <c r="A44" s="16"/>
      <c r="B44" s="20"/>
    </row>
    <row r="45" spans="1:6" x14ac:dyDescent="0.3">
      <c r="A45" s="16"/>
      <c r="B45" s="20"/>
    </row>
    <row r="46" spans="1:6" ht="19.5" customHeight="1" x14ac:dyDescent="0.3"/>
    <row r="48" spans="1:6" x14ac:dyDescent="0.3">
      <c r="A48" s="21" t="s">
        <v>35</v>
      </c>
    </row>
    <row r="49" spans="1:5" x14ac:dyDescent="0.3">
      <c r="A49" s="2" t="s">
        <v>36</v>
      </c>
      <c r="B49" s="13">
        <f>'[1]ES F '!B54</f>
        <v>808793054.60000002</v>
      </c>
    </row>
    <row r="50" spans="1:5" x14ac:dyDescent="0.3">
      <c r="A50" s="2" t="s">
        <v>37</v>
      </c>
      <c r="B50" s="13">
        <f>'[1]Notas NF'!C440+'[1]Notas NF'!C441</f>
        <v>324545105.70000005</v>
      </c>
    </row>
    <row r="51" spans="1:5" x14ac:dyDescent="0.3">
      <c r="A51" s="2" t="s">
        <v>38</v>
      </c>
      <c r="B51" s="13">
        <f>'[1]Notas NF'!C442</f>
        <v>-85566056.449999988</v>
      </c>
      <c r="E51" s="13"/>
    </row>
    <row r="52" spans="1:5" x14ac:dyDescent="0.3">
      <c r="A52" s="22" t="s">
        <v>39</v>
      </c>
      <c r="B52" s="23">
        <f>SUM(B49:B51)</f>
        <v>1047772103.8500001</v>
      </c>
      <c r="E52" s="13"/>
    </row>
    <row r="53" spans="1:5" ht="15" customHeight="1" x14ac:dyDescent="0.3">
      <c r="A53" s="22" t="s">
        <v>40</v>
      </c>
      <c r="B53" s="23">
        <f>+B52+B39+B36</f>
        <v>1061004368.6600001</v>
      </c>
    </row>
    <row r="54" spans="1:5" ht="18" customHeight="1" x14ac:dyDescent="0.3">
      <c r="A54" s="22"/>
      <c r="B54" s="23"/>
      <c r="D54" s="24"/>
    </row>
    <row r="55" spans="1:5" ht="2.25" customHeight="1" x14ac:dyDescent="0.3">
      <c r="B55" s="25">
        <f>+B28-B53</f>
        <v>0</v>
      </c>
    </row>
    <row r="58" spans="1:5" x14ac:dyDescent="0.3">
      <c r="A58" s="3" t="s">
        <v>41</v>
      </c>
      <c r="B58" s="3"/>
    </row>
    <row r="59" spans="1:5" x14ac:dyDescent="0.3">
      <c r="A59" s="3" t="s">
        <v>42</v>
      </c>
      <c r="B59" s="3"/>
    </row>
    <row r="60" spans="1:5" x14ac:dyDescent="0.3">
      <c r="A60" s="26"/>
      <c r="B60" s="26"/>
    </row>
    <row r="61" spans="1:5" x14ac:dyDescent="0.3">
      <c r="A61" s="26"/>
      <c r="B61" s="26"/>
    </row>
    <row r="62" spans="1:5" x14ac:dyDescent="0.3">
      <c r="A62" s="3"/>
      <c r="B62" s="3"/>
    </row>
    <row r="63" spans="1:5" x14ac:dyDescent="0.3">
      <c r="A63" s="3" t="s">
        <v>43</v>
      </c>
      <c r="B63" s="3"/>
    </row>
    <row r="64" spans="1:5" x14ac:dyDescent="0.3">
      <c r="A64" s="3" t="s">
        <v>44</v>
      </c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 t="s">
        <v>45</v>
      </c>
      <c r="B68" s="3"/>
    </row>
    <row r="69" spans="1:2" x14ac:dyDescent="0.3">
      <c r="A69" s="3" t="s">
        <v>46</v>
      </c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</sheetData>
  <mergeCells count="18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:B1"/>
    <mergeCell ref="A2:B2"/>
    <mergeCell ref="A3:B3"/>
    <mergeCell ref="A4:B4"/>
    <mergeCell ref="A58:B58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2023-12-14T15:54:34Z</dcterms:created>
  <dcterms:modified xsi:type="dcterms:W3CDTF">2023-12-14T15:55:11Z</dcterms:modified>
</cp:coreProperties>
</file>