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lu\Downloads\"/>
    </mc:Choice>
  </mc:AlternateContent>
  <xr:revisionPtr revIDLastSave="0" documentId="13_ncr:1_{15D63F99-29B5-4515-9137-90DAC69ED69F}" xr6:coauthVersionLast="47" xr6:coauthVersionMax="47" xr10:uidLastSave="{00000000-0000-0000-0000-000000000000}"/>
  <bookViews>
    <workbookView xWindow="-120" yWindow="-120" windowWidth="24240" windowHeight="13020" firstSheet="5" activeTab="7" xr2:uid="{00000000-000D-0000-FFFF-FFFF00000000}"/>
  </bookViews>
  <sheets>
    <sheet name="tabla" sheetId="6" r:id="rId1"/>
    <sheet name="POA 2023" sheetId="3" r:id="rId2"/>
    <sheet name="Primer 4 Trimestre)" sheetId="8" r:id="rId3"/>
    <sheet name="Primer Trimestre" sheetId="4" r:id="rId4"/>
    <sheet name="Segundo Trimestre" sheetId="7" r:id="rId5"/>
    <sheet name="Tercer Trimestre" sheetId="9" r:id="rId6"/>
    <sheet name="Cuarto Trimestre" sheetId="10" r:id="rId7"/>
    <sheet name="POA 2022 Revizado" sheetId="5" r:id="rId8"/>
    <sheet name="POA 2022 Resultado " sheetId="2" r:id="rId9"/>
    <sheet name="POA 2023 ENTREGA" sheetId="1" r:id="rId10"/>
  </sheets>
  <definedNames>
    <definedName name="_xlnm.Print_Titles" localSheetId="6">'Cuarto Trimestre'!$1:$5</definedName>
    <definedName name="_xlnm.Print_Titles" localSheetId="8">'POA 2022 Resultado '!$1:$5</definedName>
    <definedName name="_xlnm.Print_Titles" localSheetId="7">'POA 2022 Revizado'!$1:$5</definedName>
    <definedName name="_xlnm.Print_Titles" localSheetId="3">'Primer Trimestre'!$1:$7</definedName>
    <definedName name="_xlnm.Print_Titles" localSheetId="4">'Segundo Trimestre'!$1:$5</definedName>
    <definedName name="_xlnm.Print_Titles" localSheetId="5">'Tercer Trimestre'!$1:$5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0" l="1"/>
  <c r="F103" i="10"/>
  <c r="F104" i="10"/>
  <c r="F105" i="10"/>
  <c r="F101" i="10"/>
  <c r="F94" i="10"/>
  <c r="F84" i="10"/>
  <c r="F85" i="10"/>
  <c r="F83" i="10"/>
  <c r="F82" i="10"/>
  <c r="F81" i="10"/>
  <c r="F73" i="10"/>
  <c r="F74" i="10"/>
  <c r="F72" i="10"/>
  <c r="F65" i="10"/>
  <c r="F64" i="10"/>
  <c r="F63" i="10"/>
  <c r="F62" i="10"/>
  <c r="F55" i="10"/>
  <c r="F54" i="10"/>
  <c r="F48" i="10"/>
  <c r="F49" i="10"/>
  <c r="F50" i="10"/>
  <c r="F51" i="10"/>
  <c r="F52" i="10"/>
  <c r="F53" i="10"/>
  <c r="F47" i="10"/>
  <c r="F34" i="10"/>
  <c r="F35" i="10"/>
  <c r="F33" i="10"/>
  <c r="F20" i="10"/>
  <c r="F21" i="10"/>
  <c r="F19" i="10"/>
  <c r="F18" i="10"/>
  <c r="F17" i="10"/>
  <c r="F102" i="9"/>
  <c r="F103" i="9"/>
  <c r="F104" i="9"/>
  <c r="F105" i="9"/>
  <c r="F101" i="9"/>
  <c r="F94" i="9"/>
  <c r="F83" i="9"/>
  <c r="F84" i="9"/>
  <c r="F85" i="9"/>
  <c r="F82" i="9"/>
  <c r="F81" i="9"/>
  <c r="F73" i="9"/>
  <c r="F74" i="9"/>
  <c r="F72" i="9"/>
  <c r="F65" i="9"/>
  <c r="F64" i="9"/>
  <c r="F63" i="9"/>
  <c r="F62" i="9"/>
  <c r="F55" i="9"/>
  <c r="F54" i="9"/>
  <c r="F48" i="9"/>
  <c r="F49" i="9"/>
  <c r="F50" i="9"/>
  <c r="F51" i="9"/>
  <c r="F52" i="9"/>
  <c r="F53" i="9"/>
  <c r="F47" i="9"/>
  <c r="F34" i="9"/>
  <c r="F35" i="9"/>
  <c r="F33" i="9"/>
  <c r="F20" i="9"/>
  <c r="F21" i="9"/>
  <c r="F19" i="9"/>
  <c r="F18" i="9"/>
  <c r="F17" i="9"/>
  <c r="F102" i="7"/>
  <c r="F103" i="7"/>
  <c r="F104" i="7"/>
  <c r="F105" i="7"/>
  <c r="F101" i="7"/>
  <c r="F94" i="7"/>
  <c r="F83" i="7"/>
  <c r="F84" i="7"/>
  <c r="F85" i="7"/>
  <c r="F82" i="7"/>
  <c r="F81" i="7"/>
  <c r="F73" i="7"/>
  <c r="F74" i="7"/>
  <c r="F72" i="7"/>
  <c r="F65" i="7"/>
  <c r="F64" i="7"/>
  <c r="F63" i="7"/>
  <c r="F62" i="7"/>
  <c r="F55" i="7"/>
  <c r="F54" i="7"/>
  <c r="F48" i="7"/>
  <c r="F49" i="7"/>
  <c r="F50" i="7"/>
  <c r="F51" i="7"/>
  <c r="F52" i="7"/>
  <c r="F53" i="7"/>
  <c r="F47" i="7"/>
  <c r="F34" i="7"/>
  <c r="F35" i="7"/>
  <c r="F33" i="7"/>
  <c r="F19" i="7"/>
  <c r="F21" i="7"/>
  <c r="F20" i="7"/>
  <c r="F18" i="7"/>
  <c r="F17" i="7"/>
  <c r="F105" i="8"/>
  <c r="F104" i="8"/>
  <c r="F103" i="8"/>
  <c r="F102" i="8"/>
  <c r="F101" i="8"/>
  <c r="F94" i="8"/>
  <c r="F85" i="8"/>
  <c r="F84" i="8"/>
  <c r="F83" i="8"/>
  <c r="F82" i="8"/>
  <c r="F81" i="8"/>
  <c r="F74" i="8"/>
  <c r="F73" i="8"/>
  <c r="F72" i="8"/>
  <c r="F65" i="8"/>
  <c r="F64" i="8"/>
  <c r="F63" i="8"/>
  <c r="F62" i="8"/>
  <c r="F55" i="8"/>
  <c r="F54" i="8"/>
  <c r="F53" i="8"/>
  <c r="O52" i="8"/>
  <c r="F52" i="8"/>
  <c r="F51" i="8"/>
  <c r="F50" i="8"/>
  <c r="O49" i="8"/>
  <c r="F49" i="8"/>
  <c r="F48" i="8"/>
  <c r="F47" i="8"/>
  <c r="F35" i="8"/>
  <c r="F34" i="8"/>
  <c r="F33" i="8"/>
  <c r="F21" i="8"/>
  <c r="F20" i="8"/>
  <c r="F19" i="8"/>
  <c r="F18" i="8"/>
  <c r="F17" i="8"/>
  <c r="F105" i="4"/>
  <c r="F104" i="4"/>
  <c r="F103" i="4"/>
  <c r="F102" i="4"/>
  <c r="F101" i="4"/>
  <c r="F94" i="4"/>
  <c r="F85" i="4"/>
  <c r="F84" i="4"/>
  <c r="F83" i="4"/>
  <c r="F82" i="4"/>
  <c r="F81" i="4"/>
  <c r="F74" i="4"/>
  <c r="F73" i="4"/>
  <c r="F72" i="4"/>
  <c r="F65" i="4"/>
  <c r="F64" i="4"/>
  <c r="F63" i="4"/>
  <c r="F62" i="4"/>
  <c r="F18" i="4"/>
  <c r="F19" i="4"/>
  <c r="F20" i="4"/>
  <c r="F21" i="4"/>
  <c r="F17" i="4"/>
  <c r="F55" i="4"/>
  <c r="F54" i="4"/>
  <c r="F53" i="4"/>
  <c r="F52" i="4"/>
  <c r="F51" i="4"/>
  <c r="F50" i="4"/>
  <c r="F49" i="4"/>
  <c r="F48" i="4"/>
  <c r="F47" i="4"/>
  <c r="F34" i="4"/>
  <c r="F35" i="4"/>
  <c r="F33" i="4"/>
  <c r="O52" i="5"/>
  <c r="O49" i="5"/>
  <c r="G90" i="3"/>
  <c r="G89" i="3"/>
  <c r="G77" i="3"/>
  <c r="G76" i="3"/>
  <c r="G75" i="3"/>
  <c r="J54" i="3"/>
  <c r="I54" i="3"/>
  <c r="H54" i="3"/>
  <c r="G54" i="3"/>
  <c r="P52" i="3"/>
  <c r="P49" i="3"/>
  <c r="K48" i="3"/>
  <c r="H44" i="3"/>
  <c r="O52" i="2" l="1"/>
  <c r="O49" i="2"/>
  <c r="F88" i="1" l="1"/>
  <c r="F87" i="1"/>
  <c r="F75" i="1"/>
  <c r="F74" i="1"/>
  <c r="F73" i="1"/>
  <c r="O50" i="1"/>
  <c r="O47" i="1"/>
</calcChain>
</file>

<file path=xl/sharedStrings.xml><?xml version="1.0" encoding="utf-8"?>
<sst xmlns="http://schemas.openxmlformats.org/spreadsheetml/2006/main" count="3877" uniqueCount="245">
  <si>
    <r>
      <t xml:space="preserve">         Eje Estratégico 1:</t>
    </r>
    <r>
      <rPr>
        <sz val="16"/>
        <color theme="0"/>
        <rFont val="Times New Roman"/>
        <family val="1"/>
      </rPr>
      <t xml:space="preserve"> Garantizar la Calidad y Continuidad del Servicio Agua Potable</t>
    </r>
  </si>
  <si>
    <r>
      <t xml:space="preserve">       Objetivo Estratégico: </t>
    </r>
    <r>
      <rPr>
        <sz val="16"/>
        <color theme="0"/>
        <rFont val="Times New Roman"/>
        <family val="1"/>
      </rPr>
      <t>Aumentar la Cobertura y el Acceso al Agua Potable</t>
    </r>
  </si>
  <si>
    <t xml:space="preserve">DIRECCION COMERCIAL </t>
  </si>
  <si>
    <t>Codificación</t>
  </si>
  <si>
    <t>Renglón de Planificación</t>
  </si>
  <si>
    <t>Gestión de Riesgos</t>
  </si>
  <si>
    <t>Renglón Financiero</t>
  </si>
  <si>
    <r>
      <t xml:space="preserve">PRODUCTO
</t>
    </r>
    <r>
      <rPr>
        <sz val="11"/>
        <color theme="1"/>
        <rFont val="Times New Roman"/>
        <family val="1"/>
      </rPr>
      <t>Descripción</t>
    </r>
  </si>
  <si>
    <t>Unidad
de Medida</t>
  </si>
  <si>
    <t>Línea base (año 2022)</t>
  </si>
  <si>
    <t>Entregable
Medio de Verificación</t>
  </si>
  <si>
    <t xml:space="preserve">Involucrados </t>
  </si>
  <si>
    <t>Meta Anual</t>
  </si>
  <si>
    <t>Primer
Trimestre</t>
  </si>
  <si>
    <t>Segundo
Trimestre</t>
  </si>
  <si>
    <t>Tercer
Trimestre</t>
  </si>
  <si>
    <t>Cuarto
Trimestre</t>
  </si>
  <si>
    <t>Riesgo Asociado</t>
  </si>
  <si>
    <t>Probabilidad</t>
  </si>
  <si>
    <t>Impacto</t>
  </si>
  <si>
    <t>Acción de mitigación</t>
  </si>
  <si>
    <t>Presupuesto RD$</t>
  </si>
  <si>
    <t xml:space="preserve">Plan de mejora los Servicios Comerciales en Servicio al Cliente. </t>
  </si>
  <si>
    <t>%</t>
  </si>
  <si>
    <t xml:space="preserve">Informe del Departamento Comercial </t>
  </si>
  <si>
    <t>Poco probable (26-50)</t>
  </si>
  <si>
    <t xml:space="preserve">Medio </t>
  </si>
  <si>
    <t>Tramitar las solicitudes a tiempo, y dar seguimiento al proceso.</t>
  </si>
  <si>
    <t xml:space="preserve">Plan Actualización de Catastro de Usuario. </t>
  </si>
  <si>
    <t>Informe Mensual (Estadísticas y avances de clientes catastrados)</t>
  </si>
  <si>
    <t xml:space="preserve">Dirección Comercial, Dirección de TICS y Dirección de Planificación y Desarrollo, catastro </t>
  </si>
  <si>
    <t>Probable (51-75)</t>
  </si>
  <si>
    <t>Grave</t>
  </si>
  <si>
    <t xml:space="preserve">Dar seguimiento, a las solicitudes y hacer las solicitudes a tiempo. </t>
  </si>
  <si>
    <t xml:space="preserve">Modernización Sistema para el Catastro de Usuario. </t>
  </si>
  <si>
    <t>Informe Trimestral (Estadísticas y avances de modernización)</t>
  </si>
  <si>
    <t>Dirección Comercial, Dirección de Recursos Humanos, Dirección de TICS y Dirección de Planificación y Desarrollo</t>
  </si>
  <si>
    <t xml:space="preserve">Usuarios Regularizados.  </t>
  </si>
  <si>
    <t>C.S.C. Regularizar</t>
  </si>
  <si>
    <t>Informe  mensual</t>
  </si>
  <si>
    <t xml:space="preserve">Tramitar las solicitudes a tiempo, y dar seguimiento al proceso. </t>
  </si>
  <si>
    <t>823,100,00</t>
  </si>
  <si>
    <t>%  de clientes saneados</t>
  </si>
  <si>
    <t>Informe mensual</t>
  </si>
  <si>
    <t>Aumentar la Cartera de Clientes Medidos.</t>
  </si>
  <si>
    <t>Cantidad de Servicios Comerciales en Servicio al Cliente intervenidos</t>
  </si>
  <si>
    <t>Informe Mensual (Estadísticas institucional)</t>
  </si>
  <si>
    <t>Dirección Comercial</t>
  </si>
  <si>
    <t>Muy probable (76-100)</t>
  </si>
  <si>
    <t>Solicitar los mantenimiento a tiempo.</t>
  </si>
  <si>
    <t>Actualización  Sistema Comercial</t>
  </si>
  <si>
    <t xml:space="preserve">Sistema adquirido </t>
  </si>
  <si>
    <t>Informe Mensual (Estadísticas institucional )</t>
  </si>
  <si>
    <t xml:space="preserve"> Dirección Comercial </t>
  </si>
  <si>
    <t>Realizar las solicitudes y perfiles de proyecto para obtener los recursos.</t>
  </si>
  <si>
    <r>
      <rPr>
        <b/>
        <sz val="14"/>
        <color theme="1"/>
        <rFont val="Times New Roman"/>
        <family val="1"/>
      </rPr>
      <t>PRODUCTO</t>
    </r>
    <r>
      <rPr>
        <b/>
        <sz val="11"/>
        <color theme="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>Descripción</t>
    </r>
  </si>
  <si>
    <t>Línea base (año 2021)</t>
  </si>
  <si>
    <t xml:space="preserve">Reducidas las Pérdidas Físicas  y Comerciales 
</t>
  </si>
  <si>
    <t xml:space="preserve">Reducidas las pérdidas  comerciales </t>
  </si>
  <si>
    <t>Todas las áreas de CORAAMOCA</t>
  </si>
  <si>
    <t xml:space="preserve">Que no se destinen los fondos para la ejecución de los trabajos de mejoras del área de servicio al cliente </t>
  </si>
  <si>
    <t>Aumentada la Calidad del Agua en los Acueductos</t>
  </si>
  <si>
    <t>Que no se pueda adquirir los recursos solicitados</t>
  </si>
  <si>
    <t>Ampliación de Redes de Agua Potable (Aumentada la Cobertura de Agua Potable)</t>
  </si>
  <si>
    <t xml:space="preserve">Cantidad metro lineales ampliados </t>
  </si>
  <si>
    <t>Conexión de viviendas al sistema de agua potable</t>
  </si>
  <si>
    <t>Dirección Técnica, Ingeniería y Dirección de Planificación y Desarrollo</t>
  </si>
  <si>
    <t>5000m3</t>
  </si>
  <si>
    <t xml:space="preserve">Macro-Medición de Caudales de Agua Potable. </t>
  </si>
  <si>
    <t>Catastro de Redes por Municipios</t>
  </si>
  <si>
    <t>Municipios Catastrado</t>
  </si>
  <si>
    <t>Dirección Técnica, Dirección Comercial y Dirección de Planificación y Desarrollo</t>
  </si>
  <si>
    <t>Incumplimiento  en los procesos de adquisición de los  equipos y  presupuesto.</t>
  </si>
  <si>
    <t>Rehabilitado Plantas de Tratamiento de Aguas Residuales de CORAAMOCA</t>
  </si>
  <si>
    <t>Cantidad plantas rehabilitación y construcción</t>
  </si>
  <si>
    <t>Cantidad plantas en funcionamiento</t>
  </si>
  <si>
    <t>Dirección Técnica, Planificación y Desarrollo , Dirección Administrativa   Financiera</t>
  </si>
  <si>
    <r>
      <t xml:space="preserve">         Eje Estratégico 3: </t>
    </r>
    <r>
      <rPr>
        <sz val="16"/>
        <color theme="0"/>
        <rFont val="Times New Roman"/>
        <family val="1"/>
      </rPr>
      <t>Eficiencia de la Gestión y Autosostenibilidad Financiera</t>
    </r>
  </si>
  <si>
    <r>
      <t xml:space="preserve">       Objetivo Estratégico 3: </t>
    </r>
    <r>
      <rPr>
        <sz val="16"/>
        <color theme="0"/>
        <rFont val="Times New Roman"/>
        <family val="1"/>
      </rPr>
      <t>Fortalecer la Administración y Gestión Financiera en CORAAMOCA, haciendo uso eficiente y transparente en el manejo de los recursos</t>
    </r>
  </si>
  <si>
    <t>Plan Estratégico Institucional 2023-2024 formulado</t>
  </si>
  <si>
    <t>Informe elaborado</t>
  </si>
  <si>
    <t>Remisión tardía de las matrices de evaluación por parte de las áreas con otras prioridades del área.</t>
  </si>
  <si>
    <t>Probable (51%-75%)</t>
  </si>
  <si>
    <t>2 Moderado</t>
  </si>
  <si>
    <t>Seguimiento a las áreas con el involucramiento de la alta instancia; iniciar el proceso de evaluación de manera oportuna.</t>
  </si>
  <si>
    <t>Memoria de rendición de cuentas elaborada.</t>
  </si>
  <si>
    <t>Memoria de rendición de cuentas elaborada</t>
  </si>
  <si>
    <t>Todas las áreas</t>
  </si>
  <si>
    <t>Poca colaboración de las áreas en la remisión de las informaciones</t>
  </si>
  <si>
    <t>Poco probable (26-50%)</t>
  </si>
  <si>
    <t>Reuniones de sensibilización y talleres de capacitación en el tema.</t>
  </si>
  <si>
    <t xml:space="preserve">Actualización de  las -NOBACI- </t>
  </si>
  <si>
    <t>Actualizada la NOBACI</t>
  </si>
  <si>
    <t>Documento cargados NOBACI</t>
  </si>
  <si>
    <t>MAP, todas las áreas, Comité de Calidad, Planificación y Desarrollo.</t>
  </si>
  <si>
    <t>Retrasos en los trabajos a ser realizados por las áreas que suplen la información.</t>
  </si>
  <si>
    <t>Coordinación permanente con el comité de calidad.</t>
  </si>
  <si>
    <t xml:space="preserve">Actualización de autoevaluación CAF y plan de mejora continua.
</t>
  </si>
  <si>
    <t>Guía CAF actualizada.</t>
  </si>
  <si>
    <t>% cumplimiento de Plan de trabajo</t>
  </si>
  <si>
    <t>Informes de evaluación del cumplimiento de los compromisos de calidad elaborados.</t>
  </si>
  <si>
    <t>Comité de Calidad.</t>
  </si>
  <si>
    <t>Poco interés por parte de las áreas en completar formulario de registro de los servicios</t>
  </si>
  <si>
    <t>Sensibilización y motivación permanente a los involucrados en el proceso para responder a los requerimientos; establecimiento de compromisos de mejora.</t>
  </si>
  <si>
    <t xml:space="preserve">Aplicación de encuesta satisfacción de los servicios de CORAAMOCA. </t>
  </si>
  <si>
    <t>Reportes de resultados.</t>
  </si>
  <si>
    <t>Poca participación de los grupos de interés en completar la encuesta</t>
  </si>
  <si>
    <t>Motivación y accesibilidad de la encuesta a todos los grupos de interés institucional</t>
  </si>
  <si>
    <t xml:space="preserve">Remozamiento y Ampliación de Área de Servicio al Cliente de CORAAMOCA. </t>
  </si>
  <si>
    <t>Remozada el Área de Servicio al Cliente de CORAAMOCA.</t>
  </si>
  <si>
    <t>Comité de Calidad, Dirección Técnica, Comercial .</t>
  </si>
  <si>
    <t>OFICINA DE LIBRE ACCESO A LA INFORMACIÓN (OAI)</t>
  </si>
  <si>
    <t>Requerimientos de información del ciudadano gestionado</t>
  </si>
  <si>
    <t xml:space="preserve">  % de requerimientos   respondidos dentro de un plazo de 15 días </t>
  </si>
  <si>
    <t xml:space="preserve">Correo electrónico de la solicitud de información y correo con la respuesta, matriz de control mensual de solicitudes, estadística y balance de gestión OAI, </t>
  </si>
  <si>
    <t>Coordinación permanente con los  y las áreas de prestación de servicio.</t>
  </si>
  <si>
    <t>Sub Portal de Transparencia Institucional, actualizado</t>
  </si>
  <si>
    <t xml:space="preserve">Número de actualizaciones realizadas, según Ley 200-04 </t>
  </si>
  <si>
    <t>correo electrónico remitido al web master, Correo de socialización, reporte digital</t>
  </si>
  <si>
    <t>Denuncias, quejas, reclamaciones y sugerencias recibidas a través del sistema 311, procesadas</t>
  </si>
  <si>
    <t>Porcentaje de informaciones recibidas a través del sistema 311 procesadas</t>
  </si>
  <si>
    <t>Captura de pantalla de la respuesta disponible en la plataforma, correo interno</t>
  </si>
  <si>
    <t xml:space="preserve">DIRECCIÓN DE COMUNICACIONES </t>
  </si>
  <si>
    <r>
      <t xml:space="preserve">PRODUCTO
</t>
    </r>
    <r>
      <rPr>
        <sz val="14"/>
        <color theme="1"/>
        <rFont val="Times New Roman"/>
        <family val="1"/>
      </rPr>
      <t>Descripción</t>
    </r>
  </si>
  <si>
    <t>Contenido y material comunicacional gestionado y elaborado</t>
  </si>
  <si>
    <t xml:space="preserve">Cantidad de contenido o material comunicacional gestionado, que cumplieron con el tiempo prometido a las partes solicitantes. </t>
  </si>
  <si>
    <t>Carpetas mensuales con registro de contenido elaborado (publicaciones en página web, redes sociales, notas de prensa, murales, correos institucionales, diseño gráfico y contenido audiovisual).</t>
  </si>
  <si>
    <t>Comunicación Interna / Redes Sociales y Medios Digitales / Relaciones Públicas y Prensa / Áreas sustantivas</t>
  </si>
  <si>
    <t>Fallas tecnológicas.</t>
  </si>
  <si>
    <t xml:space="preserve">Garantizar disponibilidad de equipos tecnológicos apropiados para ejecutar los servicios solicitados dentro del tiempo establecido. </t>
  </si>
  <si>
    <t>Fortalecimiento en los medios de comunicación gestionado</t>
  </si>
  <si>
    <t>Cantidad de media tours y ruedas de prensa gestionado.</t>
  </si>
  <si>
    <t>Media tours y ruedas de prensa.</t>
  </si>
  <si>
    <t>Relaciones Públicas y Prensa / Áreas Sustantivas</t>
  </si>
  <si>
    <t>RD$1,600,000.00</t>
  </si>
  <si>
    <t>Cantidad de encuentros que comunicaron la misión y visión a periodistas.</t>
  </si>
  <si>
    <t>Listados, fotos y publicaciones de Encuentros y/o capacitaciones en temas económicos, con periodistas.</t>
  </si>
  <si>
    <t xml:space="preserve">Relaciones Públicas y Prensa </t>
  </si>
  <si>
    <t xml:space="preserve">Publicaciones económicas monitoreadas
</t>
  </si>
  <si>
    <t xml:space="preserve">Cantidad de documentos con publicaciones económicas analizadas </t>
  </si>
  <si>
    <t>Carpetas mensuales con informes de prensa, análisis periodísticos de coyuntura, publicitas.</t>
  </si>
  <si>
    <t>Relaciones Públicas y Prensa / Redes Sociales y Medios Digitales</t>
  </si>
  <si>
    <t>Falla tecnológica que impida la elaboración y el envío de los monitoreos.</t>
  </si>
  <si>
    <t>1 Insignificante</t>
  </si>
  <si>
    <t>Disponibilidad de recursos tecnológicos óptimos para realizar y enviar los informes.</t>
  </si>
  <si>
    <t xml:space="preserve">Crear y suministrar información oportuna a través de los medios impresos.
</t>
  </si>
  <si>
    <t>Cantidad de documentos con publicaciones</t>
  </si>
  <si>
    <t xml:space="preserve">Documentos con publicaciones </t>
  </si>
  <si>
    <t>Acondicionamiento área de Servicio al Cliente de CORAAMOCA.</t>
  </si>
  <si>
    <t>Remozamiento y Ampliación de Área de Servicio al Cliente de CORAAMOCA.</t>
  </si>
  <si>
    <t>3 Moderado</t>
  </si>
  <si>
    <t>PRODUCTO
Descripción</t>
  </si>
  <si>
    <t>Involucrados</t>
  </si>
  <si>
    <t>Presupuesto</t>
  </si>
  <si>
    <t xml:space="preserve">Control de calidad de los expedientes e informes de gestión.
</t>
  </si>
  <si>
    <t>Cantidad de documentos, expedientes e informes</t>
  </si>
  <si>
    <t>Reporte, Informes y Récor</t>
  </si>
  <si>
    <t>Dirección General, Administrativa./Financiera.,  Recursos Humanos</t>
  </si>
  <si>
    <t>Fallas tecnológicas, incumplimientos de involucrados.</t>
  </si>
  <si>
    <t>Medio</t>
  </si>
  <si>
    <t>Certificar que los expedientes cumplan con los requerimientos de establecidos.</t>
  </si>
  <si>
    <t xml:space="preserve">Mantenimiento de la infraestructura gestionado.
</t>
  </si>
  <si>
    <t xml:space="preserve">
Porcentaje de mantenimientos realizados a la infraestructura física .</t>
  </si>
  <si>
    <t>Mantenimiento  gestionado</t>
  </si>
  <si>
    <t>Realizado Inventario de Propiedad Planta y Equipos.</t>
  </si>
  <si>
    <t xml:space="preserve">% </t>
  </si>
  <si>
    <t>Conciliado el Sistema de Activo Fijo al registro Contable/ Informe Tasación y Valoración/ Implementado Sistema de Administración de Bienes SIAB</t>
  </si>
  <si>
    <t>Implementado el Mantenimiento Preventivo Parque Vehicular.</t>
  </si>
  <si>
    <t>Parque vehicular operando</t>
  </si>
  <si>
    <t xml:space="preserve">Que no se puedan con tar con los recursos </t>
  </si>
  <si>
    <t>Almacenes de Materiales creados y funcionando.</t>
  </si>
  <si>
    <t xml:space="preserve">Almacenes de Materiales creados </t>
  </si>
  <si>
    <t>Hacer solicitudes preventivas par la disponibilidad de recursos</t>
  </si>
  <si>
    <t xml:space="preserve">Indicadores de compras </t>
  </si>
  <si>
    <r>
      <t xml:space="preserve">PRODUCTO
</t>
    </r>
    <r>
      <rPr>
        <sz val="12"/>
        <color theme="1"/>
        <rFont val="Times New Roman"/>
        <family val="1"/>
      </rPr>
      <t>Descripción</t>
    </r>
  </si>
  <si>
    <t>DEPARTAMENTO CONTROL INTERNO</t>
  </si>
  <si>
    <t>DIRECCION ADMINISTRATIVA FIANCIERA</t>
  </si>
  <si>
    <t>Dirección Administrativa Financiera, Departamento de Contabilidad, División de Control de Bienes, Dirección Técnica. Tecnología de La Información.</t>
  </si>
  <si>
    <t xml:space="preserve">Que no se pueda comprar los materiales necesarios </t>
  </si>
  <si>
    <t>Catastrófico</t>
  </si>
  <si>
    <t xml:space="preserve">Hacer la programación de los materiales con inventario preventivos </t>
  </si>
  <si>
    <t>Que no se puedan realizar los recorridos para la codificación perpetua de los activos</t>
  </si>
  <si>
    <t xml:space="preserve">Evaluar periódicamente las necesidades de la sección razón de identificar los inconvenientes a futuro </t>
  </si>
  <si>
    <t xml:space="preserve">Dirección Administrativa   Financiera  División de Control de Bienes, Dirección General, Transportación </t>
  </si>
  <si>
    <t>Dirección Administrativa   Financiera, Sección Compras</t>
  </si>
  <si>
    <t xml:space="preserve">Incrementada la valoración de los indicadores de compras </t>
  </si>
  <si>
    <t>Dirección Administrativa   Financiera,  Sección Compras</t>
  </si>
  <si>
    <t>Que no se puedan con tar con los recursos y completar las actividades del área</t>
  </si>
  <si>
    <t>Dirección Comercial, Recursos Humanos, Planificación y Desarrollo y Departamento Ingeniería, Servicios Generales.</t>
  </si>
  <si>
    <t>Corte y reconexión Dirección Administrativa   Financiera,  Departamento  de Compras Dirección  General,  Dirección  Comercial y  Dirección Técnica.</t>
  </si>
  <si>
    <t xml:space="preserve">Plan de Reducción del Índice de Morosidad.  </t>
  </si>
  <si>
    <t>Gestión de Cobros, Comercial</t>
  </si>
  <si>
    <t>Que los seguimientos no se realicen y que la política de crédito no se pueda adaptar al sector</t>
  </si>
  <si>
    <t xml:space="preserve">Crear propuestas de políticas de crédito alternativa adecuadas a las necesidades de los sectores </t>
  </si>
  <si>
    <t>Macro-medición   Dirección Administrativa   Financiera,  Departamento  de Compras  Dirección  General,  Dirección  Comercial y  Dirección Técnica.</t>
  </si>
  <si>
    <t>Coordinar esfuerzos conjunto entre las secciones de comercial.</t>
  </si>
  <si>
    <t>Programa de Apoyo Red Comercial y Reducción de Tiempo de Respuesta a los Servicios.</t>
  </si>
  <si>
    <t xml:space="preserve">Promedio de recaudación </t>
  </si>
  <si>
    <t xml:space="preserve">Que no se cuente con la actualización o cambio del sistema. </t>
  </si>
  <si>
    <t>Que no se cuente con los recursos para la adquisición del sistema</t>
  </si>
  <si>
    <t>DIRECCION TECNICA</t>
  </si>
  <si>
    <r>
      <rPr>
        <sz val="16"/>
        <color theme="0"/>
        <rFont val="Times New Roman"/>
        <family val="1"/>
      </rPr>
      <t>Eje Estratégico 2:</t>
    </r>
    <r>
      <rPr>
        <b/>
        <sz val="16"/>
        <color theme="0"/>
        <rFont val="Times New Roman"/>
        <family val="1"/>
      </rPr>
      <t xml:space="preserve"> </t>
    </r>
    <r>
      <rPr>
        <sz val="16"/>
        <color theme="0"/>
        <rFont val="Times New Roman"/>
        <family val="1"/>
      </rPr>
      <t>Aumentar la capacidad y la cobertura del sistema de alcantarillado sanitario</t>
    </r>
  </si>
  <si>
    <r>
      <t xml:space="preserve">Objetivo Estratégico 2: </t>
    </r>
    <r>
      <rPr>
        <sz val="16"/>
        <color theme="0"/>
        <rFont val="Times New Roman"/>
        <family val="1"/>
      </rPr>
      <t>Aumentar la cobertura, Recolección y Tratamiento de las Aguas Residuales producidas</t>
    </r>
  </si>
  <si>
    <t xml:space="preserve">Informes y Memorias de  Gestion </t>
  </si>
  <si>
    <t>Actualización Carta Compromiso al Ciudadano.</t>
  </si>
  <si>
    <t>DIRECCIÓN DE PLANIFICACIÓN Y DESARROLLO</t>
  </si>
  <si>
    <t>Porcentaje de agua residual tratada  con respecto a la recolectada en la provincia de Espaillat</t>
  </si>
  <si>
    <t>Macro-Medidores Instalado</t>
  </si>
  <si>
    <t>Volumen de Agua Potable Medido</t>
  </si>
  <si>
    <t xml:space="preserve">Dirección Técnica, Dirección Comercial </t>
  </si>
  <si>
    <t>Catastro de Redes de Agua Potable</t>
  </si>
  <si>
    <t>Catastro de Redes por Distrito Municipal</t>
  </si>
  <si>
    <t>Distrito Municipal Catastrado</t>
  </si>
  <si>
    <t>5000 Ml</t>
  </si>
  <si>
    <t>M3</t>
  </si>
  <si>
    <t>Reporte, Informes y Récord</t>
  </si>
  <si>
    <t>Eficiencia del Recaudo (Facturacion / Recaudacion)</t>
  </si>
  <si>
    <t>Que no se presenten problemas en la facturacion</t>
  </si>
  <si>
    <t>Tramitar las solicitudes a tiempo al departamentio TICs, y dar seguimiento al proceso.</t>
  </si>
  <si>
    <t xml:space="preserve">Memorias de  Gestion </t>
  </si>
  <si>
    <t>Informes Semestrales de Seguimiento</t>
  </si>
  <si>
    <t>Informes entregados</t>
  </si>
  <si>
    <t>Memoria entregada</t>
  </si>
  <si>
    <t xml:space="preserve">Publicaciones institucional y de procesos monitoreadas
</t>
  </si>
  <si>
    <t xml:space="preserve">Informe mensual </t>
  </si>
  <si>
    <t xml:space="preserve">Dirección Técnica, Departamento de Aguas Residuales </t>
  </si>
  <si>
    <t>Que no se destinen los fondos para la ejecución de los trabajos de  rehabilitacion</t>
  </si>
  <si>
    <t xml:space="preserve">Millones de M3 </t>
  </si>
  <si>
    <t>PLAN OPERATIVO ANUAL CORAAMOCA</t>
  </si>
  <si>
    <t>Que no se destinen los fondos para la ejecución de los trabajos de  rehabilitación</t>
  </si>
  <si>
    <r>
      <t xml:space="preserve">         Eje Estratégico 3: </t>
    </r>
    <r>
      <rPr>
        <sz val="16"/>
        <color theme="0"/>
        <rFont val="Times New Roman"/>
        <family val="1"/>
      </rPr>
      <t>Eficiencia de la Gestión y Auto sostenibilidad Financiera</t>
    </r>
  </si>
  <si>
    <t>Eficiencia del Recaudo (Facturación / Recaudación)</t>
  </si>
  <si>
    <t>Que no se presenten problemas en la facturación</t>
  </si>
  <si>
    <t>Tramitar las solicitudes a tiempo al departamento Tics, y dar seguimiento al proceso.</t>
  </si>
  <si>
    <t>Corte y Reconexión Dirección Administrativa   Financiera,  Departamento  de Compras Dirección  General,  Dirección  Comercial y  Dirección Técnica.</t>
  </si>
  <si>
    <t xml:space="preserve">Memorias de  Gestión </t>
  </si>
  <si>
    <t>correo electrónico remitido al web máster, Correo de socialización, reporte digital</t>
  </si>
  <si>
    <t>Falla tecnológica que impida la elaboración y el envío de los monitoreo.</t>
  </si>
  <si>
    <t xml:space="preserve">Que no se puedan con tal con los recursos </t>
  </si>
  <si>
    <t>Que no se puedan con tal con los recursos y completar las actividades del área</t>
  </si>
  <si>
    <t>Meta
Trimestre</t>
  </si>
  <si>
    <t>Fortalecimiento en los medios de comunicación gestionado A</t>
  </si>
  <si>
    <t>Fortalecimiento en los medios de comunicación gestionado B</t>
  </si>
  <si>
    <r>
      <rPr>
        <b/>
        <sz val="14"/>
        <color theme="0"/>
        <rFont val="Times New Roman"/>
        <family val="1"/>
      </rPr>
      <t>PRODUCTO</t>
    </r>
    <r>
      <rPr>
        <b/>
        <sz val="11"/>
        <color theme="0"/>
        <rFont val="Times New Roman"/>
        <family val="1"/>
      </rPr>
      <t xml:space="preserve">
</t>
    </r>
    <r>
      <rPr>
        <sz val="11"/>
        <color theme="0"/>
        <rFont val="Times New Roman"/>
        <family val="1"/>
      </rPr>
      <t>Descripción</t>
    </r>
  </si>
  <si>
    <t>Meta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</si>
</sst>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\ [$€-1]"/>
    <numFmt numFmtId="165" formatCode="[$$-45C]#,##0.00"/>
    <numFmt numFmtId="166" formatCode="_([$€-2]* #,##0.00_);_([$€-2]* \(#,##0.00\);_([$€-2]* &quot;-&quot;??_)"/>
    <numFmt numFmtId="167" formatCode="0.0%"/>
    <numFmt numFmtId="168" formatCode="_(* #,##0_);_(* \(#,##0\);_(* &quot;-&quot;??_);_(@_)"/>
    <numFmt numFmtId="169" formatCode="#,##0.000"/>
    <numFmt numFmtId="170" formatCode="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20"/>
      <color theme="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2"/>
      <color theme="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20"/>
      <color rgb="FFFFFFFF"/>
      <name val="Times New Roman"/>
      <family val="1"/>
    </font>
    <font>
      <sz val="12"/>
      <color rgb="FFFF0000"/>
      <name val="Times New Roman"/>
      <family val="1"/>
    </font>
    <font>
      <b/>
      <sz val="7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3876"/>
        <bgColor rgb="FF00387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876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6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ck">
        <color theme="1"/>
      </top>
      <bottom/>
      <diagonal/>
    </border>
    <border>
      <left style="thin">
        <color theme="4" tint="0.39994506668294322"/>
      </left>
      <right/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theme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3" fontId="1" fillId="0" borderId="0" applyFont="0" applyFill="0" applyBorder="0" applyAlignment="0" applyProtection="0"/>
    <xf numFmtId="167" fontId="1" fillId="0" borderId="0"/>
  </cellStyleXfs>
  <cellXfs count="3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vertical="center"/>
    </xf>
    <xf numFmtId="4" fontId="11" fillId="4" borderId="8" xfId="0" applyNumberFormat="1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horizontal="center" vertical="center"/>
    </xf>
    <xf numFmtId="166" fontId="12" fillId="5" borderId="1" xfId="3" applyNumberFormat="1" applyFont="1" applyFill="1" applyBorder="1" applyAlignment="1">
      <alignment horizontal="center" vertical="center" wrapText="1"/>
    </xf>
    <xf numFmtId="166" fontId="12" fillId="5" borderId="11" xfId="3" applyNumberFormat="1" applyFont="1" applyFill="1" applyBorder="1" applyAlignment="1">
      <alignment horizontal="center" vertical="center" wrapText="1"/>
    </xf>
    <xf numFmtId="166" fontId="12" fillId="5" borderId="12" xfId="3" applyNumberFormat="1" applyFont="1" applyFill="1" applyBorder="1" applyAlignment="1">
      <alignment horizontal="center" vertical="center" wrapText="1"/>
    </xf>
    <xf numFmtId="166" fontId="12" fillId="5" borderId="13" xfId="3" applyNumberFormat="1" applyFont="1" applyFill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left" vertical="center" wrapText="1"/>
    </xf>
    <xf numFmtId="9" fontId="13" fillId="0" borderId="15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" fontId="11" fillId="4" borderId="21" xfId="0" applyNumberFormat="1" applyFont="1" applyFill="1" applyBorder="1" applyAlignment="1">
      <alignment horizontal="center" vertical="center" wrapText="1"/>
    </xf>
    <xf numFmtId="4" fontId="11" fillId="4" borderId="22" xfId="0" applyNumberFormat="1" applyFont="1" applyFill="1" applyBorder="1" applyAlignment="1">
      <alignment horizontal="center" vertical="center" wrapText="1"/>
    </xf>
    <xf numFmtId="166" fontId="12" fillId="5" borderId="26" xfId="3" applyNumberFormat="1" applyFont="1" applyFill="1" applyBorder="1" applyAlignment="1">
      <alignment horizontal="center" vertical="center" wrapText="1"/>
    </xf>
    <xf numFmtId="166" fontId="12" fillId="5" borderId="27" xfId="3" applyNumberFormat="1" applyFont="1" applyFill="1" applyBorder="1" applyAlignment="1">
      <alignment horizontal="center" vertical="center" wrapText="1"/>
    </xf>
    <xf numFmtId="166" fontId="12" fillId="5" borderId="28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168" fontId="15" fillId="0" borderId="0" xfId="0" applyNumberFormat="1" applyFont="1" applyAlignment="1">
      <alignment horizontal="left" vertical="center" wrapText="1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15" xfId="4" applyNumberFormat="1" applyFont="1" applyFill="1" applyBorder="1" applyAlignment="1" applyProtection="1">
      <alignment horizontal="center" vertical="center" wrapText="1"/>
      <protection locked="0"/>
    </xf>
    <xf numFmtId="168" fontId="13" fillId="0" borderId="15" xfId="4" applyNumberFormat="1" applyFont="1" applyFill="1" applyBorder="1" applyAlignment="1" applyProtection="1">
      <alignment horizontal="left" vertical="center" wrapText="1" indent="1"/>
      <protection locked="0"/>
    </xf>
    <xf numFmtId="168" fontId="13" fillId="0" borderId="15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9" fontId="13" fillId="0" borderId="15" xfId="4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wrapText="1"/>
    </xf>
    <xf numFmtId="9" fontId="13" fillId="0" borderId="15" xfId="2" applyFont="1" applyFill="1" applyBorder="1" applyAlignment="1" applyProtection="1">
      <alignment horizontal="center" vertical="center" wrapText="1"/>
      <protection locked="0"/>
    </xf>
    <xf numFmtId="0" fontId="20" fillId="7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21" fillId="0" borderId="0" xfId="0" applyFont="1"/>
    <xf numFmtId="0" fontId="16" fillId="0" borderId="0" xfId="0" applyFont="1" applyAlignment="1">
      <alignment horizontal="left"/>
    </xf>
    <xf numFmtId="0" fontId="13" fillId="0" borderId="15" xfId="0" applyFont="1" applyBorder="1" applyAlignment="1" applyProtection="1">
      <alignment vertical="center" wrapText="1"/>
      <protection locked="0"/>
    </xf>
    <xf numFmtId="0" fontId="25" fillId="0" borderId="15" xfId="0" applyFont="1" applyBorder="1" applyAlignment="1" applyProtection="1">
      <alignment horizontal="left" vertical="center" wrapText="1" inden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9" fontId="13" fillId="0" borderId="29" xfId="2" applyFont="1" applyFill="1" applyBorder="1" applyAlignment="1" applyProtection="1">
      <alignment horizontal="center" vertical="center" wrapText="1"/>
      <protection locked="0"/>
    </xf>
    <xf numFmtId="0" fontId="26" fillId="7" borderId="0" xfId="0" applyFont="1" applyFill="1" applyAlignment="1" applyProtection="1">
      <alignment wrapText="1"/>
      <protection locked="0"/>
    </xf>
    <xf numFmtId="9" fontId="13" fillId="0" borderId="15" xfId="2" applyFont="1" applyFill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8" fillId="8" borderId="0" xfId="0" applyFont="1" applyFill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3" fillId="3" borderId="15" xfId="0" applyFont="1" applyFill="1" applyBorder="1" applyAlignment="1">
      <alignment horizontal="left" vertical="center" wrapText="1" indent="1"/>
    </xf>
    <xf numFmtId="0" fontId="13" fillId="0" borderId="15" xfId="0" applyFont="1" applyBorder="1" applyAlignment="1">
      <alignment horizontal="center"/>
    </xf>
    <xf numFmtId="43" fontId="13" fillId="0" borderId="15" xfId="0" applyNumberFormat="1" applyFont="1" applyBorder="1" applyAlignment="1">
      <alignment vertical="center" wrapText="1"/>
    </xf>
    <xf numFmtId="168" fontId="13" fillId="0" borderId="15" xfId="0" applyNumberFormat="1" applyFont="1" applyBorder="1" applyAlignment="1">
      <alignment horizontal="left" vertical="center" wrapText="1" indent="1"/>
    </xf>
    <xf numFmtId="168" fontId="13" fillId="0" borderId="15" xfId="0" applyNumberFormat="1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left" wrapText="1" indent="1"/>
    </xf>
    <xf numFmtId="0" fontId="13" fillId="0" borderId="15" xfId="0" applyFont="1" applyBorder="1" applyAlignment="1">
      <alignment horizontal="left" wrapText="1" indent="1"/>
    </xf>
    <xf numFmtId="9" fontId="13" fillId="0" borderId="15" xfId="0" applyNumberFormat="1" applyFont="1" applyBorder="1" applyAlignment="1">
      <alignment horizontal="center"/>
    </xf>
    <xf numFmtId="0" fontId="13" fillId="0" borderId="15" xfId="0" applyFont="1" applyBorder="1"/>
    <xf numFmtId="4" fontId="11" fillId="2" borderId="13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 applyProtection="1">
      <alignment horizontal="left" vertical="center" wrapText="1" inden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left" vertical="center" wrapText="1" indent="1"/>
      <protection locked="0"/>
    </xf>
    <xf numFmtId="9" fontId="13" fillId="0" borderId="32" xfId="2" applyFont="1" applyFill="1" applyBorder="1" applyAlignment="1" applyProtection="1">
      <alignment horizontal="center" vertical="center" wrapText="1"/>
      <protection locked="0"/>
    </xf>
    <xf numFmtId="168" fontId="13" fillId="0" borderId="32" xfId="4" applyNumberFormat="1" applyFont="1" applyFill="1" applyBorder="1" applyAlignment="1" applyProtection="1">
      <alignment horizontal="left" vertical="center" wrapText="1" indent="1"/>
      <protection locked="0"/>
    </xf>
    <xf numFmtId="168" fontId="13" fillId="0" borderId="3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4" fontId="11" fillId="4" borderId="2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vertical="center" wrapText="1"/>
    </xf>
    <xf numFmtId="1" fontId="13" fillId="0" borderId="32" xfId="4" applyNumberFormat="1" applyFont="1" applyFill="1" applyBorder="1" applyAlignment="1" applyProtection="1">
      <alignment horizontal="center" vertical="center" wrapText="1"/>
      <protection locked="0"/>
    </xf>
    <xf numFmtId="166" fontId="17" fillId="5" borderId="34" xfId="3" applyNumberFormat="1" applyFont="1" applyFill="1" applyBorder="1" applyAlignment="1">
      <alignment horizontal="center" vertical="center" wrapText="1"/>
    </xf>
    <xf numFmtId="166" fontId="17" fillId="5" borderId="35" xfId="3" applyNumberFormat="1" applyFont="1" applyFill="1" applyBorder="1" applyAlignment="1">
      <alignment horizontal="center" vertical="center" wrapText="1"/>
    </xf>
    <xf numFmtId="166" fontId="17" fillId="5" borderId="36" xfId="3" applyNumberFormat="1" applyFont="1" applyFill="1" applyBorder="1" applyAlignment="1">
      <alignment horizontal="center" vertical="center" wrapText="1"/>
    </xf>
    <xf numFmtId="166" fontId="12" fillId="5" borderId="36" xfId="3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 applyProtection="1">
      <alignment horizontal="left" vertical="center" wrapText="1" inden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center" vertical="center" wrapText="1"/>
    </xf>
    <xf numFmtId="9" fontId="13" fillId="0" borderId="32" xfId="0" applyNumberFormat="1" applyFont="1" applyBorder="1" applyAlignment="1">
      <alignment horizontal="center" vertical="center" wrapText="1"/>
    </xf>
    <xf numFmtId="43" fontId="24" fillId="0" borderId="32" xfId="1" applyFont="1" applyBorder="1" applyAlignment="1">
      <alignment horizontal="left" vertical="center" wrapText="1"/>
    </xf>
    <xf numFmtId="0" fontId="13" fillId="3" borderId="32" xfId="0" applyFont="1" applyFill="1" applyBorder="1" applyAlignment="1">
      <alignment horizontal="left" vertical="center" wrapText="1" indent="1"/>
    </xf>
    <xf numFmtId="0" fontId="13" fillId="0" borderId="32" xfId="0" applyFont="1" applyBorder="1" applyAlignment="1">
      <alignment horizontal="center"/>
    </xf>
    <xf numFmtId="43" fontId="13" fillId="0" borderId="32" xfId="0" applyNumberFormat="1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4" fontId="11" fillId="2" borderId="37" xfId="0" applyNumberFormat="1" applyFont="1" applyFill="1" applyBorder="1" applyAlignment="1">
      <alignment horizontal="center" vertical="center" wrapText="1"/>
    </xf>
    <xf numFmtId="4" fontId="11" fillId="2" borderId="41" xfId="0" applyNumberFormat="1" applyFont="1" applyFill="1" applyBorder="1" applyAlignment="1">
      <alignment horizontal="center" vertical="center" wrapText="1"/>
    </xf>
    <xf numFmtId="4" fontId="11" fillId="2" borderId="34" xfId="0" applyNumberFormat="1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 indent="1"/>
    </xf>
    <xf numFmtId="168" fontId="23" fillId="0" borderId="15" xfId="0" applyNumberFormat="1" applyFont="1" applyBorder="1" applyAlignment="1">
      <alignment horizontal="left" vertical="center" wrapText="1" indent="1"/>
    </xf>
    <xf numFmtId="168" fontId="23" fillId="0" borderId="15" xfId="0" applyNumberFormat="1" applyFont="1" applyBorder="1" applyAlignment="1">
      <alignment horizontal="center" vertical="center" wrapText="1"/>
    </xf>
    <xf numFmtId="43" fontId="13" fillId="0" borderId="15" xfId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43" fontId="28" fillId="0" borderId="15" xfId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167" fontId="23" fillId="0" borderId="15" xfId="0" applyNumberFormat="1" applyFont="1" applyBorder="1" applyAlignment="1">
      <alignment horizontal="center" vertical="center" wrapText="1"/>
    </xf>
    <xf numFmtId="168" fontId="23" fillId="0" borderId="15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166" fontId="24" fillId="5" borderId="1" xfId="3" applyNumberFormat="1" applyFont="1" applyFill="1" applyBorder="1" applyAlignment="1">
      <alignment horizontal="center" vertical="center" wrapText="1"/>
    </xf>
    <xf numFmtId="166" fontId="24" fillId="5" borderId="11" xfId="3" applyNumberFormat="1" applyFont="1" applyFill="1" applyBorder="1" applyAlignment="1">
      <alignment horizontal="center" vertical="center" wrapText="1"/>
    </xf>
    <xf numFmtId="166" fontId="24" fillId="5" borderId="35" xfId="3" applyNumberFormat="1" applyFont="1" applyFill="1" applyBorder="1" applyAlignment="1">
      <alignment horizontal="center" vertical="center" wrapText="1"/>
    </xf>
    <xf numFmtId="166" fontId="24" fillId="5" borderId="13" xfId="3" applyNumberFormat="1" applyFont="1" applyFill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left" vertical="center" wrapText="1" indent="1"/>
    </xf>
    <xf numFmtId="0" fontId="23" fillId="6" borderId="15" xfId="0" applyFont="1" applyFill="1" applyBorder="1" applyAlignment="1">
      <alignment horizontal="center" vertical="center" wrapText="1"/>
    </xf>
    <xf numFmtId="168" fontId="23" fillId="6" borderId="15" xfId="0" applyNumberFormat="1" applyFont="1" applyFill="1" applyBorder="1" applyAlignment="1">
      <alignment horizontal="left" vertical="center" wrapText="1" indent="1"/>
    </xf>
    <xf numFmtId="168" fontId="23" fillId="6" borderId="15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169" fontId="23" fillId="0" borderId="15" xfId="0" applyNumberFormat="1" applyFont="1" applyBorder="1" applyAlignment="1">
      <alignment horizontal="center" vertical="center" wrapText="1"/>
    </xf>
    <xf numFmtId="10" fontId="13" fillId="0" borderId="15" xfId="2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left" vertical="center" wrapText="1" indent="1"/>
    </xf>
    <xf numFmtId="43" fontId="4" fillId="0" borderId="0" xfId="1" applyFont="1"/>
    <xf numFmtId="2" fontId="23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left" vertical="center" wrapText="1" indent="1"/>
      <protection locked="0"/>
    </xf>
    <xf numFmtId="4" fontId="11" fillId="2" borderId="13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4" fontId="11" fillId="2" borderId="13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left" vertical="center" wrapText="1" indent="1"/>
      <protection locked="0"/>
    </xf>
    <xf numFmtId="0" fontId="4" fillId="10" borderId="0" xfId="0" applyFont="1" applyFill="1"/>
    <xf numFmtId="0" fontId="13" fillId="10" borderId="0" xfId="0" applyFont="1" applyFill="1"/>
    <xf numFmtId="0" fontId="13" fillId="0" borderId="3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Fill="1"/>
    <xf numFmtId="10" fontId="13" fillId="0" borderId="15" xfId="0" applyNumberFormat="1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/>
    </xf>
    <xf numFmtId="0" fontId="4" fillId="0" borderId="0" xfId="0" applyFont="1" applyFill="1"/>
    <xf numFmtId="9" fontId="19" fillId="0" borderId="0" xfId="2" applyFont="1" applyAlignment="1" applyProtection="1">
      <alignment horizontal="center" wrapText="1"/>
      <protection locked="0"/>
    </xf>
    <xf numFmtId="4" fontId="23" fillId="3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166" fontId="17" fillId="5" borderId="44" xfId="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 inden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3" fillId="11" borderId="0" xfId="0" applyFont="1" applyFill="1"/>
    <xf numFmtId="0" fontId="4" fillId="0" borderId="0" xfId="0" applyFont="1" applyAlignment="1">
      <alignment horizont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11" fillId="4" borderId="52" xfId="0" applyNumberFormat="1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11" fillId="4" borderId="6" xfId="0" applyNumberFormat="1" applyFont="1" applyFill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4" fontId="11" fillId="2" borderId="13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left" vertical="center" wrapText="1" indent="1"/>
      <protection locked="0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4" fontId="11" fillId="4" borderId="23" xfId="0" applyNumberFormat="1" applyFont="1" applyFill="1" applyBorder="1" applyAlignment="1">
      <alignment horizontal="center" vertical="center"/>
    </xf>
    <xf numFmtId="4" fontId="11" fillId="4" borderId="24" xfId="0" applyNumberFormat="1" applyFont="1" applyFill="1" applyBorder="1" applyAlignment="1">
      <alignment horizontal="center" vertical="center"/>
    </xf>
    <xf numFmtId="4" fontId="11" fillId="4" borderId="6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 wrapText="1" indent="5"/>
    </xf>
    <xf numFmtId="4" fontId="2" fillId="2" borderId="0" xfId="0" applyNumberFormat="1" applyFont="1" applyFill="1" applyAlignment="1">
      <alignment horizontal="left" vertical="center" wrapText="1" indent="5"/>
    </xf>
    <xf numFmtId="4" fontId="2" fillId="2" borderId="1" xfId="0" applyNumberFormat="1" applyFont="1" applyFill="1" applyBorder="1" applyAlignment="1">
      <alignment horizontal="left" vertical="center" wrapText="1" indent="4"/>
    </xf>
    <xf numFmtId="4" fontId="2" fillId="2" borderId="0" xfId="0" applyNumberFormat="1" applyFont="1" applyFill="1" applyAlignment="1">
      <alignment horizontal="left" vertical="center" wrapText="1" indent="4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45" xfId="0" applyNumberFormat="1" applyFont="1" applyFill="1" applyBorder="1" applyAlignment="1">
      <alignment horizontal="center" vertical="center"/>
    </xf>
    <xf numFmtId="4" fontId="11" fillId="4" borderId="46" xfId="0" applyNumberFormat="1" applyFont="1" applyFill="1" applyBorder="1" applyAlignment="1">
      <alignment horizontal="center" vertical="center"/>
    </xf>
    <xf numFmtId="4" fontId="11" fillId="4" borderId="47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4" fontId="11" fillId="2" borderId="38" xfId="0" applyNumberFormat="1" applyFont="1" applyFill="1" applyBorder="1" applyAlignment="1">
      <alignment horizontal="center" vertical="center" wrapText="1"/>
    </xf>
    <xf numFmtId="4" fontId="11" fillId="2" borderId="39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4" fontId="11" fillId="2" borderId="42" xfId="0" applyNumberFormat="1" applyFont="1" applyFill="1" applyBorder="1" applyAlignment="1">
      <alignment horizontal="center" vertical="center" wrapText="1"/>
    </xf>
    <xf numFmtId="4" fontId="23" fillId="0" borderId="43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32" xfId="0" applyNumberFormat="1" applyFont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left" vertical="center" wrapText="1"/>
    </xf>
    <xf numFmtId="0" fontId="27" fillId="9" borderId="39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left" vertical="center" wrapText="1"/>
    </xf>
    <xf numFmtId="4" fontId="11" fillId="2" borderId="48" xfId="0" applyNumberFormat="1" applyFont="1" applyFill="1" applyBorder="1" applyAlignment="1">
      <alignment horizontal="center" vertical="center" wrapText="1"/>
    </xf>
    <xf numFmtId="4" fontId="11" fillId="2" borderId="4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4" fontId="11" fillId="2" borderId="50" xfId="0" applyNumberFormat="1" applyFont="1" applyFill="1" applyBorder="1" applyAlignment="1">
      <alignment horizontal="center" vertical="center" wrapText="1"/>
    </xf>
    <xf numFmtId="4" fontId="11" fillId="2" borderId="51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29" fillId="12" borderId="39" xfId="0" applyFont="1" applyFill="1" applyBorder="1" applyAlignment="1">
      <alignment horizontal="center" vertical="center" wrapText="1"/>
    </xf>
    <xf numFmtId="0" fontId="29" fillId="12" borderId="16" xfId="0" applyFont="1" applyFill="1" applyBorder="1" applyAlignment="1">
      <alignment horizontal="center" vertical="center" wrapText="1"/>
    </xf>
    <xf numFmtId="4" fontId="11" fillId="4" borderId="25" xfId="0" applyNumberFormat="1" applyFont="1" applyFill="1" applyBorder="1" applyAlignment="1">
      <alignment horizontal="center" vertical="center"/>
    </xf>
    <xf numFmtId="4" fontId="11" fillId="2" borderId="35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3" fontId="22" fillId="0" borderId="32" xfId="1" applyFont="1" applyBorder="1" applyAlignment="1">
      <alignment horizontal="right" vertical="center" wrapText="1" indent="7"/>
    </xf>
    <xf numFmtId="43" fontId="22" fillId="0" borderId="15" xfId="1" applyFont="1" applyBorder="1" applyAlignment="1">
      <alignment horizontal="right" vertical="center" wrapText="1" indent="7"/>
    </xf>
    <xf numFmtId="4" fontId="11" fillId="2" borderId="40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4" fontId="11" fillId="2" borderId="30" xfId="0" applyNumberFormat="1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left" vertical="center" wrapText="1" indent="1"/>
      <protection locked="0"/>
    </xf>
    <xf numFmtId="9" fontId="13" fillId="0" borderId="13" xfId="0" applyNumberFormat="1" applyFont="1" applyBorder="1" applyAlignment="1">
      <alignment horizontal="center" vertical="center" wrapText="1"/>
    </xf>
    <xf numFmtId="166" fontId="30" fillId="5" borderId="26" xfId="5" applyNumberFormat="1" applyFont="1" applyFill="1" applyBorder="1" applyAlignment="1">
      <alignment horizontal="center" vertical="center" wrapText="1"/>
    </xf>
    <xf numFmtId="166" fontId="6" fillId="5" borderId="54" xfId="5" applyNumberFormat="1" applyFont="1" applyFill="1" applyBorder="1" applyAlignment="1">
      <alignment horizontal="center" vertical="center" wrapText="1"/>
    </xf>
    <xf numFmtId="166" fontId="30" fillId="5" borderId="55" xfId="5" applyNumberFormat="1" applyFont="1" applyFill="1" applyBorder="1" applyAlignment="1">
      <alignment horizontal="center" vertical="center" wrapText="1"/>
    </xf>
    <xf numFmtId="166" fontId="30" fillId="5" borderId="28" xfId="5" applyNumberFormat="1" applyFont="1" applyFill="1" applyBorder="1" applyAlignment="1">
      <alignment horizontal="center" vertical="center" wrapText="1"/>
    </xf>
    <xf numFmtId="166" fontId="30" fillId="5" borderId="27" xfId="5" applyNumberFormat="1" applyFont="1" applyFill="1" applyBorder="1" applyAlignment="1">
      <alignment horizontal="center" vertical="center" wrapText="1"/>
    </xf>
    <xf numFmtId="9" fontId="13" fillId="13" borderId="30" xfId="0" applyNumberFormat="1" applyFont="1" applyFill="1" applyBorder="1" applyAlignment="1">
      <alignment horizontal="left" vertical="center" wrapText="1" indent="1"/>
    </xf>
    <xf numFmtId="9" fontId="13" fillId="13" borderId="54" xfId="0" applyNumberFormat="1" applyFont="1" applyFill="1" applyBorder="1" applyAlignment="1">
      <alignment horizontal="center" vertical="center" wrapText="1"/>
    </xf>
    <xf numFmtId="9" fontId="13" fillId="13" borderId="30" xfId="0" applyNumberFormat="1" applyFont="1" applyFill="1" applyBorder="1" applyAlignment="1">
      <alignment horizontal="center" vertical="center" wrapText="1"/>
    </xf>
    <xf numFmtId="9" fontId="13" fillId="13" borderId="13" xfId="0" applyNumberFormat="1" applyFont="1" applyFill="1" applyBorder="1" applyAlignment="1">
      <alignment horizontal="center" vertical="center" wrapText="1"/>
    </xf>
    <xf numFmtId="9" fontId="13" fillId="0" borderId="30" xfId="0" applyNumberFormat="1" applyFont="1" applyBorder="1" applyAlignment="1">
      <alignment horizontal="left" vertical="center" wrapText="1" indent="1"/>
    </xf>
    <xf numFmtId="9" fontId="13" fillId="0" borderId="30" xfId="0" applyNumberFormat="1" applyFont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3" fontId="13" fillId="13" borderId="13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23" fillId="13" borderId="30" xfId="0" applyFont="1" applyFill="1" applyBorder="1" applyAlignment="1">
      <alignment horizontal="center" vertical="center" wrapText="1"/>
    </xf>
    <xf numFmtId="2" fontId="23" fillId="13" borderId="30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13" borderId="13" xfId="0" applyNumberFormat="1" applyFont="1" applyFill="1" applyBorder="1" applyAlignment="1">
      <alignment horizontal="center" vertical="center" wrapText="1"/>
    </xf>
    <xf numFmtId="9" fontId="23" fillId="13" borderId="30" xfId="0" applyNumberFormat="1" applyFont="1" applyFill="1" applyBorder="1" applyAlignment="1">
      <alignment horizontal="center" vertical="center" wrapText="1"/>
    </xf>
    <xf numFmtId="167" fontId="23" fillId="13" borderId="30" xfId="0" applyNumberFormat="1" applyFont="1" applyFill="1" applyBorder="1" applyAlignment="1">
      <alignment horizontal="center" vertical="center" wrapText="1"/>
    </xf>
    <xf numFmtId="167" fontId="23" fillId="13" borderId="13" xfId="0" applyNumberFormat="1" applyFont="1" applyFill="1" applyBorder="1" applyAlignment="1">
      <alignment horizontal="center" vertical="center" wrapText="1"/>
    </xf>
    <xf numFmtId="9" fontId="23" fillId="0" borderId="30" xfId="0" applyNumberFormat="1" applyFont="1" applyBorder="1" applyAlignment="1">
      <alignment horizontal="center" vertical="center" wrapText="1"/>
    </xf>
    <xf numFmtId="167" fontId="23" fillId="0" borderId="30" xfId="0" applyNumberFormat="1" applyFont="1" applyBorder="1" applyAlignment="1">
      <alignment horizontal="center" vertical="center" wrapText="1"/>
    </xf>
    <xf numFmtId="167" fontId="23" fillId="0" borderId="13" xfId="0" applyNumberFormat="1" applyFont="1" applyBorder="1" applyAlignment="1">
      <alignment horizontal="center" vertical="center" wrapText="1"/>
    </xf>
    <xf numFmtId="9" fontId="23" fillId="13" borderId="13" xfId="0" applyNumberFormat="1" applyFont="1" applyFill="1" applyBorder="1" applyAlignment="1">
      <alignment horizontal="center" vertical="center" wrapText="1"/>
    </xf>
    <xf numFmtId="9" fontId="23" fillId="0" borderId="13" xfId="0" applyNumberFormat="1" applyFont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 wrapText="1"/>
    </xf>
    <xf numFmtId="169" fontId="23" fillId="0" borderId="30" xfId="0" applyNumberFormat="1" applyFont="1" applyBorder="1" applyAlignment="1">
      <alignment horizontal="center" vertical="center" wrapText="1"/>
    </xf>
    <xf numFmtId="169" fontId="23" fillId="0" borderId="13" xfId="0" applyNumberFormat="1" applyFont="1" applyBorder="1" applyAlignment="1">
      <alignment horizontal="center" vertical="center" wrapText="1"/>
    </xf>
    <xf numFmtId="3" fontId="13" fillId="13" borderId="30" xfId="0" applyNumberFormat="1" applyFont="1" applyFill="1" applyBorder="1" applyAlignment="1">
      <alignment horizontal="center" vertical="center" wrapText="1"/>
    </xf>
    <xf numFmtId="10" fontId="13" fillId="13" borderId="30" xfId="2" applyNumberFormat="1" applyFont="1" applyFill="1" applyBorder="1" applyAlignment="1">
      <alignment horizontal="center" vertical="center" wrapText="1"/>
    </xf>
    <xf numFmtId="10" fontId="13" fillId="13" borderId="13" xfId="2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 indent="1"/>
    </xf>
    <xf numFmtId="1" fontId="13" fillId="0" borderId="30" xfId="4" applyNumberFormat="1" applyFont="1" applyBorder="1" applyAlignment="1">
      <alignment horizontal="center" vertical="center" wrapText="1"/>
    </xf>
    <xf numFmtId="1" fontId="13" fillId="0" borderId="13" xfId="4" applyNumberFormat="1" applyFont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left" vertical="center" wrapText="1" indent="1"/>
    </xf>
    <xf numFmtId="1" fontId="13" fillId="13" borderId="30" xfId="4" applyNumberFormat="1" applyFont="1" applyFill="1" applyBorder="1" applyAlignment="1">
      <alignment horizontal="center" vertical="center" wrapText="1"/>
    </xf>
    <xf numFmtId="1" fontId="13" fillId="13" borderId="13" xfId="4" applyNumberFormat="1" applyFont="1" applyFill="1" applyBorder="1" applyAlignment="1">
      <alignment horizontal="center" vertical="center" wrapText="1"/>
    </xf>
    <xf numFmtId="9" fontId="13" fillId="0" borderId="30" xfId="4" applyNumberFormat="1" applyFont="1" applyBorder="1" applyAlignment="1">
      <alignment horizontal="center" vertical="center" wrapText="1"/>
    </xf>
    <xf numFmtId="9" fontId="13" fillId="0" borderId="13" xfId="4" applyNumberFormat="1" applyFont="1" applyBorder="1" applyAlignment="1">
      <alignment horizontal="center" vertical="center" wrapText="1"/>
    </xf>
    <xf numFmtId="1" fontId="13" fillId="13" borderId="30" xfId="2" applyNumberFormat="1" applyFont="1" applyFill="1" applyBorder="1" applyAlignment="1">
      <alignment horizontal="center" vertical="center" wrapText="1"/>
    </xf>
    <xf numFmtId="1" fontId="13" fillId="13" borderId="13" xfId="2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 indent="1"/>
    </xf>
    <xf numFmtId="9" fontId="13" fillId="0" borderId="30" xfId="2" applyNumberFormat="1" applyFont="1" applyBorder="1" applyAlignment="1">
      <alignment horizontal="center" vertical="center" wrapText="1"/>
    </xf>
    <xf numFmtId="9" fontId="13" fillId="0" borderId="13" xfId="2" applyNumberFormat="1" applyFont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left" vertical="center" wrapText="1" indent="1"/>
    </xf>
    <xf numFmtId="9" fontId="13" fillId="13" borderId="30" xfId="2" applyNumberFormat="1" applyFont="1" applyFill="1" applyBorder="1" applyAlignment="1">
      <alignment horizontal="center" vertical="center" wrapText="1"/>
    </xf>
    <xf numFmtId="9" fontId="13" fillId="13" borderId="13" xfId="2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 indent="1"/>
    </xf>
    <xf numFmtId="0" fontId="25" fillId="0" borderId="30" xfId="0" applyFont="1" applyBorder="1" applyAlignment="1">
      <alignment horizontal="center" vertical="center" wrapText="1"/>
    </xf>
    <xf numFmtId="9" fontId="13" fillId="13" borderId="54" xfId="2" applyNumberFormat="1" applyFont="1" applyFill="1" applyBorder="1" applyAlignment="1">
      <alignment horizontal="center" vertical="center" wrapText="1"/>
    </xf>
    <xf numFmtId="9" fontId="13" fillId="13" borderId="43" xfId="2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vertical="center" wrapText="1"/>
    </xf>
    <xf numFmtId="0" fontId="25" fillId="13" borderId="30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left" vertical="center" wrapText="1" indent="1"/>
    </xf>
    <xf numFmtId="0" fontId="13" fillId="13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0" fontId="13" fillId="13" borderId="30" xfId="0" applyNumberFormat="1" applyFont="1" applyFill="1" applyBorder="1" applyAlignment="1">
      <alignment horizontal="center" vertical="center"/>
    </xf>
    <xf numFmtId="10" fontId="13" fillId="13" borderId="30" xfId="0" applyNumberFormat="1" applyFont="1" applyFill="1" applyBorder="1" applyAlignment="1">
      <alignment horizontal="center" vertical="center" wrapText="1"/>
    </xf>
    <xf numFmtId="10" fontId="13" fillId="13" borderId="13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9" fontId="31" fillId="0" borderId="15" xfId="2" applyFont="1" applyBorder="1" applyAlignment="1">
      <alignment horizontal="center" vertical="center" wrapText="1"/>
    </xf>
    <xf numFmtId="2" fontId="31" fillId="0" borderId="15" xfId="2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vertical="center" wrapText="1"/>
      <protection locked="0"/>
    </xf>
    <xf numFmtId="43" fontId="31" fillId="0" borderId="15" xfId="1" applyFont="1" applyBorder="1" applyAlignment="1">
      <alignment horizontal="left" vertical="center" wrapText="1" indent="5"/>
    </xf>
  </cellXfs>
  <cellStyles count="6">
    <cellStyle name="Comma 2" xfId="4" xr:uid="{00000000-0005-0000-0000-000000000000}"/>
    <cellStyle name="Millares" xfId="1" builtinId="3"/>
    <cellStyle name="Normal" xfId="0" builtinId="0"/>
    <cellStyle name="Normal 2 2" xfId="3" xr:uid="{00000000-0005-0000-0000-000003000000}"/>
    <cellStyle name="Normal 2 2 2" xfId="5" xr:uid="{EC185E79-C562-49F8-9F97-7B925BC880C4}"/>
    <cellStyle name="Porcentaje" xfId="2" builtinId="5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numFmt numFmtId="166" formatCode="_([$€-2]* #,##0.00_);_([$€-2]* \(#,##0.00\);_([$€-2]* &quot;-&quot;??_)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3" formatCode="0%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2F48CE8D-E225-4754-825A-EC641E72C7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54025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14</xdr:col>
      <xdr:colOff>221343</xdr:colOff>
      <xdr:row>2</xdr:row>
      <xdr:rowOff>70757</xdr:rowOff>
    </xdr:from>
    <xdr:to>
      <xdr:col>14</xdr:col>
      <xdr:colOff>1684383</xdr:colOff>
      <xdr:row>2</xdr:row>
      <xdr:rowOff>1544181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20E03917-94C5-4DBE-9B05-8112C962F6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06643" y="461282"/>
          <a:ext cx="1463040" cy="147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9D835951-AA68-4DF5-9B84-272CC89A323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54025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10</xdr:col>
      <xdr:colOff>2524125</xdr:colOff>
      <xdr:row>2</xdr:row>
      <xdr:rowOff>118382</xdr:rowOff>
    </xdr:from>
    <xdr:to>
      <xdr:col>10</xdr:col>
      <xdr:colOff>3987165</xdr:colOff>
      <xdr:row>2</xdr:row>
      <xdr:rowOff>1591806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5490ACA7-EC5F-4B76-810F-19387292DA9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51250" y="499382"/>
          <a:ext cx="1463040" cy="1473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5C832E64-0C1B-4B23-B015-0A0E4FD79F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54025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10</xdr:col>
      <xdr:colOff>2626406</xdr:colOff>
      <xdr:row>2</xdr:row>
      <xdr:rowOff>142195</xdr:rowOff>
    </xdr:from>
    <xdr:to>
      <xdr:col>10</xdr:col>
      <xdr:colOff>4089446</xdr:colOff>
      <xdr:row>2</xdr:row>
      <xdr:rowOff>1615619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FA7DD61E-5D1D-4A41-85F0-CEF14EA17D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53531" y="523195"/>
          <a:ext cx="1463040" cy="1473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726A5F50-0582-43AA-81FA-746F9299BD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54025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10</xdr:col>
      <xdr:colOff>2690813</xdr:colOff>
      <xdr:row>2</xdr:row>
      <xdr:rowOff>46945</xdr:rowOff>
    </xdr:from>
    <xdr:to>
      <xdr:col>10</xdr:col>
      <xdr:colOff>4153853</xdr:colOff>
      <xdr:row>2</xdr:row>
      <xdr:rowOff>1520369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7317187F-69A2-4E4A-A3C3-330BAF367A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7938" y="427945"/>
          <a:ext cx="1463040" cy="14734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F210233B-04F9-4F37-9DBB-99F6F73DCD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54025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10</xdr:col>
      <xdr:colOff>2632364</xdr:colOff>
      <xdr:row>2</xdr:row>
      <xdr:rowOff>122711</xdr:rowOff>
    </xdr:from>
    <xdr:to>
      <xdr:col>10</xdr:col>
      <xdr:colOff>4095404</xdr:colOff>
      <xdr:row>2</xdr:row>
      <xdr:rowOff>1596135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8E7AC30D-D77F-41F0-AE60-0D31EE245E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63819" y="521029"/>
          <a:ext cx="1463040" cy="14734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CC089C90-163B-407F-839B-E8E866BCAD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54025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14</xdr:col>
      <xdr:colOff>221343</xdr:colOff>
      <xdr:row>2</xdr:row>
      <xdr:rowOff>70757</xdr:rowOff>
    </xdr:from>
    <xdr:to>
      <xdr:col>14</xdr:col>
      <xdr:colOff>1684383</xdr:colOff>
      <xdr:row>2</xdr:row>
      <xdr:rowOff>1544181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AC1B658D-CB9F-482E-A225-4F063ABC19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06643" y="461282"/>
          <a:ext cx="1463040" cy="14734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2</xdr:row>
      <xdr:rowOff>63500</xdr:rowOff>
    </xdr:from>
    <xdr:to>
      <xdr:col>0</xdr:col>
      <xdr:colOff>2497183</xdr:colOff>
      <xdr:row>2</xdr:row>
      <xdr:rowOff>1536924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143" y="426357"/>
          <a:ext cx="1463040" cy="1473424"/>
        </a:xfrm>
        <a:prstGeom prst="rect">
          <a:avLst/>
        </a:prstGeom>
      </xdr:spPr>
    </xdr:pic>
    <xdr:clientData/>
  </xdr:twoCellAnchor>
  <xdr:twoCellAnchor editAs="oneCell">
    <xdr:from>
      <xdr:col>14</xdr:col>
      <xdr:colOff>221343</xdr:colOff>
      <xdr:row>2</xdr:row>
      <xdr:rowOff>70757</xdr:rowOff>
    </xdr:from>
    <xdr:to>
      <xdr:col>14</xdr:col>
      <xdr:colOff>1684383</xdr:colOff>
      <xdr:row>2</xdr:row>
      <xdr:rowOff>1544181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19543" y="426357"/>
          <a:ext cx="1463040" cy="14734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11EB56-2EC4-48F8-AEC8-04E7A4278A14}" name="Metas" displayName="Metas" ref="A1:G36" totalsRowShown="0" headerRowDxfId="0" tableBorderDxfId="3" headerRowCellStyle="Normal 2 2 2">
  <autoFilter ref="A1:G36" xr:uid="{4311EB56-2EC4-48F8-AEC8-04E7A4278A14}"/>
  <tableColumns count="7">
    <tableColumn id="1" xr3:uid="{2A54627B-D248-4392-A670-FB0A778F7E12}" name="PRODUCTO_x000a_Descripción" dataDxfId="2"/>
    <tableColumn id="2" xr3:uid="{878559EB-67D4-4F67-A3F4-DD7F53F28DC5}" name="Línea base (año 2021)"/>
    <tableColumn id="3" xr3:uid="{37B98724-3CCC-4564-BEA2-7B9A8CFE38F5}" name="Meta Anual" dataDxfId="1"/>
    <tableColumn id="4" xr3:uid="{9EBFF10A-0718-4502-9D1D-505AE763DCE8}" name="Primer_x000a_Trimestre"/>
    <tableColumn id="5" xr3:uid="{53CCC6AE-7EE3-4732-92C1-8EB8EF2FA4AC}" name="Segundo_x000a_Trimestre"/>
    <tableColumn id="6" xr3:uid="{420F7DDD-3803-4EB5-8521-3F2F1F4DEBAC}" name="Tercer_x000a_Trimestre"/>
    <tableColumn id="7" xr3:uid="{B0CA6B27-866B-4137-9449-17C8B3FC77FD}" name="Cuarto_x000a_Trimest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7918-2EAC-42DA-8208-BB69BDF03AC6}">
  <sheetPr>
    <tabColor theme="5"/>
  </sheetPr>
  <dimension ref="A1:AA51"/>
  <sheetViews>
    <sheetView showGridLines="0" zoomScale="70" zoomScaleNormal="70" zoomScalePageLayoutView="40" workbookViewId="0">
      <selection activeCell="D2" sqref="D2"/>
    </sheetView>
  </sheetViews>
  <sheetFormatPr baseColWidth="10" defaultColWidth="11.42578125" defaultRowHeight="15" x14ac:dyDescent="0.25"/>
  <cols>
    <col min="1" max="1" width="69.140625" style="1" customWidth="1"/>
    <col min="2" max="2" width="27.5703125" style="188" customWidth="1"/>
    <col min="3" max="7" width="18.28515625" style="28" customWidth="1"/>
    <col min="8" max="8" width="11.42578125" style="2"/>
    <col min="9" max="9" width="14.5703125" style="2" bestFit="1" customWidth="1"/>
    <col min="10" max="11" width="11.42578125" style="2"/>
    <col min="12" max="12" width="34.28515625" style="2" customWidth="1"/>
    <col min="13" max="16384" width="11.42578125" style="2"/>
  </cols>
  <sheetData>
    <row r="1" spans="1:9" ht="55.5" customHeight="1" thickTop="1" thickBot="1" x14ac:dyDescent="0.3">
      <c r="A1" s="259" t="s">
        <v>243</v>
      </c>
      <c r="B1" s="260" t="s">
        <v>56</v>
      </c>
      <c r="C1" s="261" t="s">
        <v>12</v>
      </c>
      <c r="D1" s="262" t="s">
        <v>13</v>
      </c>
      <c r="E1" s="262" t="s">
        <v>14</v>
      </c>
      <c r="F1" s="262" t="s">
        <v>15</v>
      </c>
      <c r="G1" s="263" t="s">
        <v>16</v>
      </c>
    </row>
    <row r="2" spans="1:9" ht="55.5" customHeight="1" x14ac:dyDescent="0.25">
      <c r="A2" s="264" t="s">
        <v>57</v>
      </c>
      <c r="B2" s="265">
        <v>0.82</v>
      </c>
      <c r="C2" s="266">
        <v>0.8</v>
      </c>
      <c r="D2" s="266">
        <v>0.82</v>
      </c>
      <c r="E2" s="266">
        <v>0.81</v>
      </c>
      <c r="F2" s="266">
        <v>0.8</v>
      </c>
      <c r="G2" s="267">
        <v>0.8</v>
      </c>
    </row>
    <row r="3" spans="1:9" ht="55.5" customHeight="1" x14ac:dyDescent="0.25">
      <c r="A3" s="268" t="s">
        <v>61</v>
      </c>
      <c r="B3" s="269">
        <v>0.95</v>
      </c>
      <c r="C3" s="269">
        <v>0.98</v>
      </c>
      <c r="D3" s="269">
        <v>0.96</v>
      </c>
      <c r="E3" s="269">
        <v>0.97</v>
      </c>
      <c r="F3" s="269">
        <v>0.98</v>
      </c>
      <c r="G3" s="258">
        <v>0.98</v>
      </c>
      <c r="I3" s="148"/>
    </row>
    <row r="4" spans="1:9" ht="55.5" customHeight="1" x14ac:dyDescent="0.25">
      <c r="A4" s="264" t="s">
        <v>63</v>
      </c>
      <c r="B4" s="270">
        <v>0</v>
      </c>
      <c r="C4" s="270" t="s">
        <v>213</v>
      </c>
      <c r="D4" s="270">
        <v>800</v>
      </c>
      <c r="E4" s="270">
        <v>1500</v>
      </c>
      <c r="F4" s="270">
        <v>1300</v>
      </c>
      <c r="G4" s="271">
        <v>1400</v>
      </c>
    </row>
    <row r="5" spans="1:9" s="1" customFormat="1" ht="55.5" customHeight="1" x14ac:dyDescent="0.25">
      <c r="A5" s="268" t="s">
        <v>68</v>
      </c>
      <c r="B5" s="272">
        <v>0</v>
      </c>
      <c r="C5" s="273">
        <v>5</v>
      </c>
      <c r="D5" s="274">
        <v>0</v>
      </c>
      <c r="E5" s="274">
        <v>2</v>
      </c>
      <c r="F5" s="274">
        <v>2</v>
      </c>
      <c r="G5" s="275">
        <v>1</v>
      </c>
    </row>
    <row r="6" spans="1:9" s="1" customFormat="1" ht="55.5" customHeight="1" x14ac:dyDescent="0.25">
      <c r="A6" s="264" t="s">
        <v>210</v>
      </c>
      <c r="B6" s="276">
        <v>0</v>
      </c>
      <c r="C6" s="277">
        <v>2</v>
      </c>
      <c r="D6" s="270">
        <v>0</v>
      </c>
      <c r="E6" s="270">
        <v>1</v>
      </c>
      <c r="F6" s="270">
        <v>0</v>
      </c>
      <c r="G6" s="271">
        <v>1</v>
      </c>
    </row>
    <row r="7" spans="1:9" ht="55.5" customHeight="1" x14ac:dyDescent="0.25">
      <c r="A7" s="268" t="s">
        <v>73</v>
      </c>
      <c r="B7" s="272">
        <v>10</v>
      </c>
      <c r="C7" s="273">
        <v>15</v>
      </c>
      <c r="D7" s="273">
        <v>0</v>
      </c>
      <c r="E7" s="273">
        <v>0</v>
      </c>
      <c r="F7" s="273">
        <v>2</v>
      </c>
      <c r="G7" s="278">
        <v>3</v>
      </c>
    </row>
    <row r="8" spans="1:9" ht="55.5" customHeight="1" x14ac:dyDescent="0.25">
      <c r="A8" s="264" t="s">
        <v>206</v>
      </c>
      <c r="B8" s="276">
        <v>0</v>
      </c>
      <c r="C8" s="277">
        <v>9</v>
      </c>
      <c r="D8" s="277">
        <v>8.5</v>
      </c>
      <c r="E8" s="277">
        <v>8.6</v>
      </c>
      <c r="F8" s="277">
        <v>8.8000000000000007</v>
      </c>
      <c r="G8" s="279">
        <v>9</v>
      </c>
    </row>
    <row r="9" spans="1:9" ht="55.5" customHeight="1" x14ac:dyDescent="0.25">
      <c r="A9" s="268" t="s">
        <v>206</v>
      </c>
      <c r="B9" s="272">
        <v>0</v>
      </c>
      <c r="C9" s="273">
        <v>0.59</v>
      </c>
      <c r="D9" s="273">
        <v>0.2</v>
      </c>
      <c r="E9" s="273">
        <v>0.35</v>
      </c>
      <c r="F9" s="273">
        <v>0.48</v>
      </c>
      <c r="G9" s="278">
        <v>0.59</v>
      </c>
    </row>
    <row r="10" spans="1:9" ht="55.5" customHeight="1" x14ac:dyDescent="0.25">
      <c r="A10" s="264" t="s">
        <v>22</v>
      </c>
      <c r="B10" s="276">
        <v>0</v>
      </c>
      <c r="C10" s="280">
        <v>1</v>
      </c>
      <c r="D10" s="281">
        <v>0.05</v>
      </c>
      <c r="E10" s="281">
        <v>0.2</v>
      </c>
      <c r="F10" s="281">
        <v>0.2</v>
      </c>
      <c r="G10" s="282">
        <v>0.55000000000000004</v>
      </c>
    </row>
    <row r="11" spans="1:9" ht="55.5" customHeight="1" x14ac:dyDescent="0.25">
      <c r="A11" s="268" t="s">
        <v>231</v>
      </c>
      <c r="B11" s="283">
        <v>0.84</v>
      </c>
      <c r="C11" s="283">
        <v>0.86</v>
      </c>
      <c r="D11" s="284">
        <v>0.84</v>
      </c>
      <c r="E11" s="284">
        <v>0.85</v>
      </c>
      <c r="F11" s="284">
        <v>0.86</v>
      </c>
      <c r="G11" s="285">
        <v>0.86</v>
      </c>
    </row>
    <row r="12" spans="1:9" ht="55.5" customHeight="1" x14ac:dyDescent="0.25">
      <c r="A12" s="264" t="s">
        <v>28</v>
      </c>
      <c r="B12" s="280">
        <v>0.4</v>
      </c>
      <c r="C12" s="280">
        <v>0.5</v>
      </c>
      <c r="D12" s="280">
        <v>0.4</v>
      </c>
      <c r="E12" s="280">
        <v>0.45</v>
      </c>
      <c r="F12" s="280">
        <v>0.48</v>
      </c>
      <c r="G12" s="286">
        <v>0.5</v>
      </c>
    </row>
    <row r="13" spans="1:9" ht="55.5" customHeight="1" x14ac:dyDescent="0.25">
      <c r="A13" s="268" t="s">
        <v>34</v>
      </c>
      <c r="B13" s="283">
        <v>0</v>
      </c>
      <c r="C13" s="283">
        <v>0.1</v>
      </c>
      <c r="D13" s="283">
        <v>0.02</v>
      </c>
      <c r="E13" s="283">
        <v>0.05</v>
      </c>
      <c r="F13" s="283">
        <v>0.08</v>
      </c>
      <c r="G13" s="287">
        <v>0.1</v>
      </c>
    </row>
    <row r="14" spans="1:9" ht="55.5" customHeight="1" x14ac:dyDescent="0.25">
      <c r="A14" s="264" t="s">
        <v>37</v>
      </c>
      <c r="B14" s="280">
        <v>0.25</v>
      </c>
      <c r="C14" s="280">
        <v>0.5</v>
      </c>
      <c r="D14" s="280">
        <v>0.3</v>
      </c>
      <c r="E14" s="280">
        <v>0.35</v>
      </c>
      <c r="F14" s="280">
        <v>0.43</v>
      </c>
      <c r="G14" s="286">
        <v>0.5</v>
      </c>
    </row>
    <row r="15" spans="1:9" ht="55.5" customHeight="1" x14ac:dyDescent="0.25">
      <c r="A15" s="268" t="s">
        <v>190</v>
      </c>
      <c r="B15" s="283">
        <v>0</v>
      </c>
      <c r="C15" s="283">
        <v>0.5</v>
      </c>
      <c r="D15" s="283">
        <v>0.15</v>
      </c>
      <c r="E15" s="283">
        <v>0.3</v>
      </c>
      <c r="F15" s="283">
        <v>0.4</v>
      </c>
      <c r="G15" s="287">
        <v>0.5</v>
      </c>
    </row>
    <row r="16" spans="1:9" ht="55.5" customHeight="1" x14ac:dyDescent="0.25">
      <c r="A16" s="264" t="s">
        <v>44</v>
      </c>
      <c r="B16" s="288">
        <v>0</v>
      </c>
      <c r="C16" s="280">
        <v>0.2</v>
      </c>
      <c r="D16" s="280">
        <v>0.05</v>
      </c>
      <c r="E16" s="280">
        <v>0.1</v>
      </c>
      <c r="F16" s="280">
        <v>0.15</v>
      </c>
      <c r="G16" s="286">
        <v>0.2</v>
      </c>
    </row>
    <row r="17" spans="1:7" ht="55.5" customHeight="1" x14ac:dyDescent="0.25">
      <c r="A17" s="268" t="s">
        <v>196</v>
      </c>
      <c r="B17" s="289">
        <v>15726148</v>
      </c>
      <c r="C17" s="290">
        <v>16856</v>
      </c>
      <c r="D17" s="290">
        <v>16464</v>
      </c>
      <c r="E17" s="290">
        <v>16660</v>
      </c>
      <c r="F17" s="290">
        <v>16856</v>
      </c>
      <c r="G17" s="291">
        <v>16856</v>
      </c>
    </row>
    <row r="18" spans="1:7" ht="55.5" customHeight="1" x14ac:dyDescent="0.25">
      <c r="A18" s="264" t="s">
        <v>50</v>
      </c>
      <c r="B18" s="292" t="s">
        <v>23</v>
      </c>
      <c r="C18" s="293">
        <v>1</v>
      </c>
      <c r="D18" s="293">
        <v>0</v>
      </c>
      <c r="E18" s="293">
        <v>0.5</v>
      </c>
      <c r="F18" s="293">
        <v>1</v>
      </c>
      <c r="G18" s="294">
        <v>1</v>
      </c>
    </row>
    <row r="19" spans="1:7" s="53" customFormat="1" ht="55.5" customHeight="1" x14ac:dyDescent="0.25">
      <c r="A19" s="295" t="s">
        <v>235</v>
      </c>
      <c r="B19" s="274">
        <v>0</v>
      </c>
      <c r="C19" s="296">
        <v>1</v>
      </c>
      <c r="D19" s="296">
        <v>0</v>
      </c>
      <c r="E19" s="296">
        <v>0</v>
      </c>
      <c r="F19" s="296">
        <v>0</v>
      </c>
      <c r="G19" s="297">
        <v>1</v>
      </c>
    </row>
    <row r="20" spans="1:7" s="53" customFormat="1" ht="55.5" customHeight="1" x14ac:dyDescent="0.25">
      <c r="A20" s="298" t="s">
        <v>220</v>
      </c>
      <c r="B20" s="270">
        <v>0</v>
      </c>
      <c r="C20" s="299">
        <v>2</v>
      </c>
      <c r="D20" s="299">
        <v>0</v>
      </c>
      <c r="E20" s="299">
        <v>1</v>
      </c>
      <c r="F20" s="299">
        <v>0</v>
      </c>
      <c r="G20" s="300">
        <v>1</v>
      </c>
    </row>
    <row r="21" spans="1:7" s="53" customFormat="1" ht="55.5" customHeight="1" x14ac:dyDescent="0.25">
      <c r="A21" s="295" t="s">
        <v>91</v>
      </c>
      <c r="B21" s="274">
        <v>0</v>
      </c>
      <c r="C21" s="301">
        <v>1</v>
      </c>
      <c r="D21" s="301">
        <v>0.2</v>
      </c>
      <c r="E21" s="301">
        <v>0.4</v>
      </c>
      <c r="F21" s="301">
        <v>0.6</v>
      </c>
      <c r="G21" s="302">
        <v>1</v>
      </c>
    </row>
    <row r="22" spans="1:7" s="53" customFormat="1" ht="55.5" customHeight="1" x14ac:dyDescent="0.25">
      <c r="A22" s="298" t="s">
        <v>97</v>
      </c>
      <c r="B22" s="270">
        <v>0</v>
      </c>
      <c r="C22" s="299">
        <v>1</v>
      </c>
      <c r="D22" s="303">
        <v>0</v>
      </c>
      <c r="E22" s="303">
        <v>1</v>
      </c>
      <c r="F22" s="303">
        <v>0</v>
      </c>
      <c r="G22" s="304">
        <v>0</v>
      </c>
    </row>
    <row r="23" spans="1:7" s="53" customFormat="1" ht="55.5" customHeight="1" x14ac:dyDescent="0.25">
      <c r="A23" s="305" t="s">
        <v>112</v>
      </c>
      <c r="B23" s="274">
        <v>0</v>
      </c>
      <c r="C23" s="306">
        <v>1</v>
      </c>
      <c r="D23" s="306">
        <v>1</v>
      </c>
      <c r="E23" s="306">
        <v>1</v>
      </c>
      <c r="F23" s="306">
        <v>1</v>
      </c>
      <c r="G23" s="307">
        <v>1</v>
      </c>
    </row>
    <row r="24" spans="1:7" s="53" customFormat="1" ht="55.5" customHeight="1" x14ac:dyDescent="0.25">
      <c r="A24" s="308" t="s">
        <v>116</v>
      </c>
      <c r="B24" s="270">
        <v>0</v>
      </c>
      <c r="C24" s="309">
        <v>1</v>
      </c>
      <c r="D24" s="309">
        <v>1</v>
      </c>
      <c r="E24" s="309">
        <v>1</v>
      </c>
      <c r="F24" s="309">
        <v>1</v>
      </c>
      <c r="G24" s="310">
        <v>1</v>
      </c>
    </row>
    <row r="25" spans="1:7" s="53" customFormat="1" ht="55.5" customHeight="1" thickBot="1" x14ac:dyDescent="0.3">
      <c r="A25" s="311" t="s">
        <v>119</v>
      </c>
      <c r="B25" s="312">
        <v>0</v>
      </c>
      <c r="C25" s="306">
        <v>1</v>
      </c>
      <c r="D25" s="306">
        <v>1</v>
      </c>
      <c r="E25" s="306">
        <v>1</v>
      </c>
      <c r="F25" s="306">
        <v>1</v>
      </c>
      <c r="G25" s="307">
        <v>1</v>
      </c>
    </row>
    <row r="26" spans="1:7" s="53" customFormat="1" ht="63" customHeight="1" x14ac:dyDescent="0.25">
      <c r="A26" s="308" t="s">
        <v>124</v>
      </c>
      <c r="B26" s="270">
        <v>3</v>
      </c>
      <c r="C26" s="313">
        <v>1</v>
      </c>
      <c r="D26" s="313">
        <v>1</v>
      </c>
      <c r="E26" s="313">
        <v>1</v>
      </c>
      <c r="F26" s="313">
        <v>1</v>
      </c>
      <c r="G26" s="314">
        <v>1</v>
      </c>
    </row>
    <row r="27" spans="1:7" s="53" customFormat="1" ht="55.5" customHeight="1" x14ac:dyDescent="0.25">
      <c r="A27" s="315" t="s">
        <v>241</v>
      </c>
      <c r="B27" s="274">
        <v>1</v>
      </c>
      <c r="C27" s="274">
        <v>12</v>
      </c>
      <c r="D27" s="296">
        <v>3</v>
      </c>
      <c r="E27" s="296">
        <v>3</v>
      </c>
      <c r="F27" s="296">
        <v>3</v>
      </c>
      <c r="G27" s="297">
        <v>3</v>
      </c>
    </row>
    <row r="28" spans="1:7" s="53" customFormat="1" ht="55.5" customHeight="1" x14ac:dyDescent="0.25">
      <c r="A28" s="316" t="s">
        <v>242</v>
      </c>
      <c r="B28" s="270">
        <v>0</v>
      </c>
      <c r="C28" s="270">
        <v>3</v>
      </c>
      <c r="D28" s="299">
        <v>0</v>
      </c>
      <c r="E28" s="270">
        <v>1</v>
      </c>
      <c r="F28" s="270">
        <v>1</v>
      </c>
      <c r="G28" s="317">
        <v>1</v>
      </c>
    </row>
    <row r="29" spans="1:7" s="53" customFormat="1" ht="55.5" customHeight="1" x14ac:dyDescent="0.25">
      <c r="A29" s="311" t="s">
        <v>223</v>
      </c>
      <c r="B29" s="274">
        <v>0</v>
      </c>
      <c r="C29" s="274">
        <v>12</v>
      </c>
      <c r="D29" s="296">
        <v>3</v>
      </c>
      <c r="E29" s="296">
        <v>3</v>
      </c>
      <c r="F29" s="296">
        <v>3</v>
      </c>
      <c r="G29" s="297">
        <v>3</v>
      </c>
    </row>
    <row r="30" spans="1:7" s="53" customFormat="1" ht="55.5" customHeight="1" x14ac:dyDescent="0.25">
      <c r="A30" s="308" t="s">
        <v>145</v>
      </c>
      <c r="B30" s="270">
        <v>0</v>
      </c>
      <c r="C30" s="270">
        <v>3</v>
      </c>
      <c r="D30" s="299">
        <v>0</v>
      </c>
      <c r="E30" s="299">
        <v>1</v>
      </c>
      <c r="F30" s="299">
        <v>1</v>
      </c>
      <c r="G30" s="300">
        <v>1</v>
      </c>
    </row>
    <row r="31" spans="1:7" s="78" customFormat="1" ht="55.5" customHeight="1" x14ac:dyDescent="0.25">
      <c r="A31" s="295" t="s">
        <v>154</v>
      </c>
      <c r="B31" s="269">
        <v>1</v>
      </c>
      <c r="C31" s="269">
        <v>1</v>
      </c>
      <c r="D31" s="269">
        <v>1</v>
      </c>
      <c r="E31" s="269">
        <v>1</v>
      </c>
      <c r="F31" s="269">
        <v>1</v>
      </c>
      <c r="G31" s="258">
        <v>1</v>
      </c>
    </row>
    <row r="32" spans="1:7" s="78" customFormat="1" ht="72.95" customHeight="1" x14ac:dyDescent="0.25">
      <c r="A32" s="318" t="s">
        <v>161</v>
      </c>
      <c r="B32" s="319">
        <v>0</v>
      </c>
      <c r="C32" s="266">
        <v>1</v>
      </c>
      <c r="D32" s="266">
        <v>1</v>
      </c>
      <c r="E32" s="266">
        <v>1</v>
      </c>
      <c r="F32" s="266">
        <v>1</v>
      </c>
      <c r="G32" s="267">
        <v>1</v>
      </c>
    </row>
    <row r="33" spans="1:27" s="78" customFormat="1" ht="65.45" customHeight="1" x14ac:dyDescent="0.25">
      <c r="A33" s="318" t="s">
        <v>164</v>
      </c>
      <c r="B33" s="274">
        <v>0</v>
      </c>
      <c r="C33" s="269">
        <v>1</v>
      </c>
      <c r="D33" s="269">
        <v>1</v>
      </c>
      <c r="E33" s="269">
        <v>1</v>
      </c>
      <c r="F33" s="269">
        <v>1</v>
      </c>
      <c r="G33" s="258">
        <v>1</v>
      </c>
    </row>
    <row r="34" spans="1:27" s="78" customFormat="1" ht="55.5" customHeight="1" x14ac:dyDescent="0.25">
      <c r="A34" s="318" t="s">
        <v>167</v>
      </c>
      <c r="B34" s="270">
        <v>0</v>
      </c>
      <c r="C34" s="266">
        <v>1</v>
      </c>
      <c r="D34" s="266">
        <v>1</v>
      </c>
      <c r="E34" s="266">
        <v>1</v>
      </c>
      <c r="F34" s="266">
        <v>0.9</v>
      </c>
      <c r="G34" s="267">
        <v>1</v>
      </c>
    </row>
    <row r="35" spans="1:27" s="53" customFormat="1" ht="55.5" customHeight="1" x14ac:dyDescent="0.25">
      <c r="A35" s="318" t="s">
        <v>170</v>
      </c>
      <c r="B35" s="320">
        <v>0</v>
      </c>
      <c r="C35" s="269">
        <v>1</v>
      </c>
      <c r="D35" s="269">
        <v>1</v>
      </c>
      <c r="E35" s="269">
        <v>1</v>
      </c>
      <c r="F35" s="269">
        <v>1</v>
      </c>
      <c r="G35" s="258">
        <v>1</v>
      </c>
    </row>
    <row r="36" spans="1:27" s="53" customFormat="1" ht="55.5" customHeight="1" x14ac:dyDescent="0.25">
      <c r="A36" s="318" t="s">
        <v>185</v>
      </c>
      <c r="B36" s="321">
        <v>0.89880000000000004</v>
      </c>
      <c r="C36" s="266">
        <v>1</v>
      </c>
      <c r="D36" s="322">
        <v>1</v>
      </c>
      <c r="E36" s="322">
        <v>1</v>
      </c>
      <c r="F36" s="322">
        <v>1</v>
      </c>
      <c r="G36" s="323">
        <v>1</v>
      </c>
    </row>
    <row r="39" spans="1:27" x14ac:dyDescent="0.25">
      <c r="A39" s="2"/>
      <c r="B39" s="2"/>
      <c r="C39" s="2"/>
      <c r="D39" s="2"/>
      <c r="E39" s="2"/>
      <c r="F39" s="2"/>
      <c r="G39" s="2"/>
    </row>
    <row r="40" spans="1:27" x14ac:dyDescent="0.25">
      <c r="A40" s="2"/>
      <c r="B40" s="2"/>
      <c r="C40" s="2"/>
      <c r="D40" s="2"/>
      <c r="E40" s="2"/>
      <c r="F40" s="2"/>
      <c r="G40" s="2"/>
    </row>
    <row r="41" spans="1:27" x14ac:dyDescent="0.25">
      <c r="A41" s="2"/>
      <c r="B41" s="2"/>
      <c r="C41" s="2"/>
      <c r="D41" s="2"/>
      <c r="E41" s="2"/>
      <c r="F41" s="2"/>
      <c r="G41" s="2"/>
    </row>
    <row r="42" spans="1:27" x14ac:dyDescent="0.25">
      <c r="A42" s="2"/>
      <c r="B42" s="2"/>
      <c r="C42" s="2"/>
      <c r="D42" s="2"/>
      <c r="E42" s="2"/>
      <c r="F42" s="2"/>
      <c r="G42" s="2"/>
    </row>
    <row r="43" spans="1:27" s="1" customFormat="1" ht="50.25" customHeight="1" x14ac:dyDescent="0.2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</row>
    <row r="45" spans="1:27" x14ac:dyDescent="0.25">
      <c r="A45" s="2"/>
      <c r="B45" s="2"/>
      <c r="C45" s="2"/>
      <c r="D45" s="2"/>
      <c r="E45" s="2"/>
      <c r="F45" s="2"/>
      <c r="G45" s="2"/>
    </row>
    <row r="46" spans="1:27" x14ac:dyDescent="0.25">
      <c r="A46" s="2"/>
      <c r="B46" s="2"/>
      <c r="C46" s="2"/>
      <c r="D46" s="2"/>
      <c r="E46" s="2"/>
      <c r="F46" s="2"/>
      <c r="G46" s="2"/>
    </row>
    <row r="47" spans="1:27" x14ac:dyDescent="0.25">
      <c r="A47" s="2"/>
      <c r="B47" s="2"/>
      <c r="C47" s="2"/>
      <c r="D47" s="2"/>
      <c r="E47" s="2"/>
      <c r="F47" s="2"/>
      <c r="G47" s="2"/>
    </row>
    <row r="48" spans="1:27" x14ac:dyDescent="0.25">
      <c r="A48" s="2"/>
      <c r="B48" s="2"/>
      <c r="C48" s="2"/>
      <c r="D48" s="2"/>
      <c r="E48" s="2"/>
      <c r="F48" s="2"/>
      <c r="G48" s="2"/>
    </row>
    <row r="49" s="2" customFormat="1" ht="63" customHeight="1" x14ac:dyDescent="0.25"/>
    <row r="50" s="2" customFormat="1" x14ac:dyDescent="0.25"/>
    <row r="51" s="2" customFormat="1" x14ac:dyDescent="0.25"/>
  </sheetData>
  <dataValidations count="2">
    <dataValidation allowBlank="1" showInputMessage="1" showErrorMessage="1" promptTitle="Programación:" prompt="Favor establecer la meta del producto que se espera alcanzar. " sqref="E28:G28" xr:uid="{0EF42354-60B5-457A-8A58-432967C0D047}"/>
    <dataValidation allowBlank="1" showInputMessage="1" showErrorMessage="1" promptTitle="Producto" prompt="Son bienes y/o servicios que la institución entrega a la población o a otras instituciones. Constituyen la “razón de ser” de la institución." sqref="A23" xr:uid="{AC127591-EFC7-4E9B-A2A8-33CB7F4FA065}"/>
  </dataValidations>
  <pageMargins left="0.25" right="0.25" top="0.75" bottom="0.75" header="0.3" footer="0.3"/>
  <pageSetup paperSize="9" scale="3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I123"/>
  <sheetViews>
    <sheetView showGridLines="0" topLeftCell="K121" zoomScaleNormal="100" zoomScalePageLayoutView="40" workbookViewId="0">
      <selection activeCell="N135" sqref="N135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60" customWidth="1"/>
    <col min="3" max="3" width="15.85546875" style="60" customWidth="1"/>
    <col min="4" max="4" width="61" style="60" customWidth="1"/>
    <col min="5" max="5" width="51.5703125" style="1" customWidth="1"/>
    <col min="6" max="10" width="18.28515625" style="28" customWidth="1"/>
    <col min="11" max="11" width="52.85546875" style="60" customWidth="1"/>
    <col min="12" max="12" width="31.7109375" style="1" customWidth="1"/>
    <col min="13" max="13" width="16.85546875" style="1" customWidth="1"/>
    <col min="14" max="14" width="68.85546875" style="1" customWidth="1"/>
    <col min="15" max="15" width="51" style="1" customWidth="1"/>
    <col min="16" max="16384" width="11.42578125" style="2"/>
  </cols>
  <sheetData>
    <row r="8" spans="1:15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5" ht="18.75" x14ac:dyDescent="0.3">
      <c r="A9" s="3"/>
      <c r="B9" s="4"/>
      <c r="C9" s="4"/>
      <c r="D9" s="5"/>
      <c r="E9" s="5"/>
      <c r="F9" s="6"/>
      <c r="G9" s="6"/>
      <c r="H9" s="6"/>
      <c r="I9" s="6"/>
      <c r="J9" s="6"/>
      <c r="K9" s="7"/>
      <c r="L9" s="7"/>
      <c r="M9" s="8"/>
      <c r="N9" s="8"/>
      <c r="O9" s="8"/>
    </row>
    <row r="10" spans="1:15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1" spans="1:15" ht="15.75" thickBot="1" x14ac:dyDescent="0.3">
      <c r="A11" s="2"/>
      <c r="B11" s="27"/>
      <c r="C11" s="27"/>
      <c r="D11" s="1"/>
      <c r="K11" s="2"/>
      <c r="L11" s="2"/>
      <c r="M11" s="2"/>
      <c r="N11" s="27"/>
      <c r="O11" s="2"/>
    </row>
    <row r="12" spans="1:15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20.25" thickTop="1" thickBot="1" x14ac:dyDescent="0.3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0"/>
      <c r="M14" s="30"/>
      <c r="N14" s="30"/>
      <c r="O14" s="30"/>
    </row>
    <row r="15" spans="1:15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2"/>
      <c r="J15" s="202"/>
      <c r="K15" s="202"/>
      <c r="L15" s="244"/>
      <c r="M15" s="201" t="s">
        <v>5</v>
      </c>
      <c r="N15" s="244"/>
      <c r="O15" s="97" t="s">
        <v>6</v>
      </c>
    </row>
    <row r="16" spans="1:15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12</v>
      </c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35" t="s">
        <v>18</v>
      </c>
      <c r="M16" s="35" t="s">
        <v>19</v>
      </c>
      <c r="N16" s="36" t="s">
        <v>20</v>
      </c>
      <c r="O16" s="36" t="s">
        <v>21</v>
      </c>
    </row>
    <row r="17" spans="1:15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77">
        <v>0.8</v>
      </c>
      <c r="G17" s="77">
        <v>0.82</v>
      </c>
      <c r="H17" s="77">
        <v>0.82</v>
      </c>
      <c r="I17" s="77">
        <v>0.82</v>
      </c>
      <c r="J17" s="77">
        <v>0.8</v>
      </c>
      <c r="K17" s="123" t="s">
        <v>60</v>
      </c>
      <c r="L17" s="124" t="s">
        <v>25</v>
      </c>
      <c r="M17" s="125" t="s">
        <v>26</v>
      </c>
      <c r="N17" s="123" t="s">
        <v>27</v>
      </c>
      <c r="O17" s="126"/>
    </row>
    <row r="18" spans="1:15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77">
        <v>0.98</v>
      </c>
      <c r="G18" s="77">
        <v>0.98</v>
      </c>
      <c r="H18" s="77">
        <v>0.98</v>
      </c>
      <c r="I18" s="77">
        <v>0.98</v>
      </c>
      <c r="J18" s="77">
        <v>0.98</v>
      </c>
      <c r="K18" s="123" t="s">
        <v>62</v>
      </c>
      <c r="L18" s="124" t="s">
        <v>31</v>
      </c>
      <c r="M18" s="125" t="s">
        <v>32</v>
      </c>
      <c r="N18" s="123" t="s">
        <v>33</v>
      </c>
      <c r="O18" s="126"/>
    </row>
    <row r="19" spans="1:15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57" t="s">
        <v>67</v>
      </c>
      <c r="G19" s="57">
        <v>0</v>
      </c>
      <c r="H19" s="57">
        <v>0</v>
      </c>
      <c r="I19" s="57">
        <v>2</v>
      </c>
      <c r="J19" s="127">
        <v>5000</v>
      </c>
      <c r="K19" s="123" t="s">
        <v>62</v>
      </c>
      <c r="L19" s="124" t="s">
        <v>31</v>
      </c>
      <c r="M19" s="125" t="s">
        <v>32</v>
      </c>
      <c r="N19" s="123" t="s">
        <v>27</v>
      </c>
      <c r="O19" s="128">
        <v>10000000</v>
      </c>
    </row>
    <row r="20" spans="1:15" s="1" customFormat="1" ht="55.5" customHeight="1" x14ac:dyDescent="0.25">
      <c r="A20" s="26" t="s">
        <v>68</v>
      </c>
      <c r="B20" s="129" t="s">
        <v>69</v>
      </c>
      <c r="C20" s="129">
        <v>1</v>
      </c>
      <c r="D20" s="123" t="s">
        <v>70</v>
      </c>
      <c r="E20" s="123" t="s">
        <v>71</v>
      </c>
      <c r="F20" s="130">
        <v>1</v>
      </c>
      <c r="G20" s="131">
        <v>0</v>
      </c>
      <c r="H20" s="131">
        <v>0</v>
      </c>
      <c r="I20" s="131">
        <v>1</v>
      </c>
      <c r="J20" s="131">
        <v>1</v>
      </c>
      <c r="K20" s="123" t="s">
        <v>72</v>
      </c>
      <c r="L20" s="132" t="s">
        <v>25</v>
      </c>
      <c r="M20" s="125" t="s">
        <v>26</v>
      </c>
      <c r="N20" s="133" t="s">
        <v>33</v>
      </c>
      <c r="O20" s="134">
        <v>10000000</v>
      </c>
    </row>
    <row r="21" spans="1:15" x14ac:dyDescent="0.25">
      <c r="A21" s="37"/>
      <c r="B21" s="38"/>
      <c r="C21" s="38"/>
      <c r="D21" s="39"/>
      <c r="E21" s="40"/>
      <c r="G21" s="41"/>
      <c r="H21" s="41"/>
      <c r="I21" s="41"/>
      <c r="J21" s="41"/>
      <c r="K21" s="41"/>
      <c r="L21" s="42"/>
      <c r="M21" s="43"/>
      <c r="N21" s="43"/>
      <c r="O21" s="42"/>
    </row>
    <row r="23" spans="1:15" ht="20.25" customHeight="1" x14ac:dyDescent="0.25">
      <c r="A23" s="206" t="s">
        <v>201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8.75" x14ac:dyDescent="0.3">
      <c r="A24" s="3"/>
      <c r="B24" s="4"/>
      <c r="C24" s="4"/>
      <c r="D24" s="5"/>
      <c r="E24" s="5"/>
      <c r="F24" s="6"/>
      <c r="G24" s="6"/>
      <c r="H24" s="6"/>
      <c r="I24" s="6"/>
      <c r="J24" s="6"/>
      <c r="K24" s="7"/>
      <c r="L24" s="7"/>
      <c r="M24" s="8"/>
      <c r="N24" s="8"/>
      <c r="O24" s="8"/>
    </row>
    <row r="25" spans="1:15" ht="20.25" x14ac:dyDescent="0.25">
      <c r="A25" s="208" t="s">
        <v>202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5" ht="15.75" thickBot="1" x14ac:dyDescent="0.3">
      <c r="A26" s="9"/>
      <c r="B26" s="10"/>
      <c r="C26" s="10"/>
      <c r="D26" s="11"/>
      <c r="E26" s="11"/>
      <c r="F26" s="12"/>
      <c r="G26" s="12"/>
      <c r="H26" s="12"/>
      <c r="I26" s="12"/>
      <c r="J26" s="12"/>
      <c r="K26" s="10"/>
      <c r="L26" s="10"/>
      <c r="M26" s="10"/>
      <c r="N26" s="10"/>
      <c r="O26" s="10"/>
    </row>
    <row r="27" spans="1:15" ht="15.75" customHeight="1" thickTop="1" x14ac:dyDescent="0.25">
      <c r="A27" s="197" t="s">
        <v>200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</row>
    <row r="28" spans="1:15" ht="15.75" customHeight="1" thickBot="1" x14ac:dyDescent="0.3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</row>
    <row r="29" spans="1:15" ht="33" customHeight="1" thickTop="1" thickBot="1" x14ac:dyDescent="0.3">
      <c r="A29" s="13"/>
      <c r="B29" s="14"/>
      <c r="C29" s="15"/>
      <c r="D29" s="16"/>
      <c r="E29" s="16"/>
      <c r="F29" s="16"/>
      <c r="G29" s="16"/>
      <c r="H29" s="16"/>
      <c r="I29" s="16"/>
      <c r="J29" s="16"/>
      <c r="K29" s="15"/>
      <c r="L29" s="15"/>
      <c r="M29" s="15"/>
      <c r="N29" s="15"/>
      <c r="O29" s="15"/>
    </row>
    <row r="30" spans="1:15" ht="39.950000000000003" customHeight="1" thickBot="1" x14ac:dyDescent="0.3">
      <c r="A30" s="17" t="s">
        <v>3</v>
      </c>
      <c r="B30" s="210" t="s">
        <v>4</v>
      </c>
      <c r="C30" s="211"/>
      <c r="D30" s="211"/>
      <c r="E30" s="211"/>
      <c r="F30" s="211"/>
      <c r="G30" s="211"/>
      <c r="H30" s="211"/>
      <c r="I30" s="211"/>
      <c r="J30" s="211"/>
      <c r="K30" s="212"/>
      <c r="L30" s="18" t="s">
        <v>5</v>
      </c>
      <c r="M30" s="19"/>
      <c r="N30" s="19"/>
      <c r="O30" s="20" t="s">
        <v>6</v>
      </c>
    </row>
    <row r="31" spans="1:15" ht="55.5" customHeight="1" x14ac:dyDescent="0.25">
      <c r="A31" s="21" t="s">
        <v>7</v>
      </c>
      <c r="B31" s="22" t="s">
        <v>8</v>
      </c>
      <c r="C31" s="23" t="s">
        <v>9</v>
      </c>
      <c r="D31" s="24" t="s">
        <v>10</v>
      </c>
      <c r="E31" s="24" t="s">
        <v>11</v>
      </c>
      <c r="F31" s="24" t="s">
        <v>12</v>
      </c>
      <c r="G31" s="24" t="s">
        <v>13</v>
      </c>
      <c r="H31" s="24" t="s">
        <v>14</v>
      </c>
      <c r="I31" s="24" t="s">
        <v>15</v>
      </c>
      <c r="J31" s="24" t="s">
        <v>16</v>
      </c>
      <c r="K31" s="24" t="s">
        <v>17</v>
      </c>
      <c r="L31" s="24" t="s">
        <v>18</v>
      </c>
      <c r="M31" s="24" t="s">
        <v>19</v>
      </c>
      <c r="N31" s="24" t="s">
        <v>20</v>
      </c>
      <c r="O31" s="24" t="s">
        <v>21</v>
      </c>
    </row>
    <row r="32" spans="1:15" ht="55.5" customHeight="1" x14ac:dyDescent="0.25">
      <c r="A32" s="26" t="s">
        <v>73</v>
      </c>
      <c r="B32" s="129" t="s">
        <v>74</v>
      </c>
      <c r="C32" s="129">
        <v>10</v>
      </c>
      <c r="D32" s="123" t="s">
        <v>75</v>
      </c>
      <c r="E32" s="123" t="s">
        <v>76</v>
      </c>
      <c r="F32" s="130">
        <v>15</v>
      </c>
      <c r="G32" s="131">
        <v>0</v>
      </c>
      <c r="H32" s="131">
        <v>0</v>
      </c>
      <c r="I32" s="131">
        <v>2</v>
      </c>
      <c r="J32" s="131">
        <v>3</v>
      </c>
      <c r="K32" s="123" t="s">
        <v>60</v>
      </c>
      <c r="L32" s="132" t="s">
        <v>25</v>
      </c>
      <c r="M32" s="125" t="s">
        <v>26</v>
      </c>
      <c r="N32" s="133" t="s">
        <v>27</v>
      </c>
      <c r="O32" s="134">
        <v>1500000</v>
      </c>
    </row>
    <row r="33" spans="1:15" ht="55.5" customHeight="1" x14ac:dyDescent="0.25">
      <c r="A33" s="26" t="s">
        <v>206</v>
      </c>
      <c r="B33" s="129"/>
      <c r="C33" s="129"/>
      <c r="D33" s="123"/>
      <c r="E33" s="123"/>
      <c r="F33" s="130"/>
      <c r="G33" s="131"/>
      <c r="H33" s="131"/>
      <c r="I33" s="131"/>
      <c r="J33" s="131"/>
      <c r="K33" s="123"/>
      <c r="L33" s="132"/>
      <c r="M33" s="125"/>
      <c r="N33" s="133"/>
      <c r="O33" s="134"/>
    </row>
    <row r="34" spans="1:15" ht="55.5" customHeight="1" x14ac:dyDescent="0.25">
      <c r="A34" s="26" t="s">
        <v>206</v>
      </c>
      <c r="B34" s="129"/>
      <c r="C34" s="129"/>
      <c r="D34" s="123"/>
      <c r="E34" s="123"/>
      <c r="F34" s="130"/>
      <c r="G34" s="131"/>
      <c r="H34" s="131"/>
      <c r="I34" s="131"/>
      <c r="J34" s="131"/>
      <c r="K34" s="123"/>
      <c r="L34" s="132"/>
      <c r="M34" s="125"/>
      <c r="N34" s="133"/>
      <c r="O34" s="134"/>
    </row>
    <row r="37" spans="1:15" ht="30" customHeight="1" x14ac:dyDescent="0.25">
      <c r="A37" s="194" t="s">
        <v>77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1:15" x14ac:dyDescent="0.25">
      <c r="A38" s="44"/>
      <c r="B38" s="45"/>
      <c r="C38" s="45"/>
      <c r="D38" s="45"/>
      <c r="E38" s="44"/>
      <c r="F38" s="46"/>
      <c r="G38" s="46"/>
      <c r="H38" s="46"/>
      <c r="I38" s="46"/>
      <c r="J38" s="46"/>
      <c r="K38" s="45"/>
      <c r="L38" s="45"/>
      <c r="M38" s="45"/>
      <c r="N38" s="45"/>
      <c r="O38" s="45"/>
    </row>
    <row r="39" spans="1:15" ht="30" customHeight="1" x14ac:dyDescent="0.25">
      <c r="A39" s="194" t="s">
        <v>78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1:15" ht="15.75" thickBot="1" x14ac:dyDescent="0.3">
      <c r="A40" s="44"/>
      <c r="B40" s="45"/>
      <c r="C40" s="45"/>
      <c r="D40" s="45"/>
      <c r="E40" s="44"/>
      <c r="F40" s="46"/>
      <c r="G40" s="46"/>
      <c r="H40" s="46"/>
      <c r="I40" s="46"/>
      <c r="J40" s="46"/>
      <c r="K40" s="45"/>
      <c r="L40" s="45"/>
      <c r="M40" s="45"/>
      <c r="N40" s="45"/>
      <c r="O40" s="45"/>
    </row>
    <row r="41" spans="1:15" ht="15.75" thickTop="1" x14ac:dyDescent="0.25">
      <c r="A41" s="216" t="s">
        <v>2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ht="15.75" thickBot="1" x14ac:dyDescent="0.3">
      <c r="A42" s="21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</row>
    <row r="43" spans="1:15" ht="20.25" thickTop="1" thickBot="1" x14ac:dyDescent="0.3">
      <c r="A43" s="13"/>
      <c r="B43" s="14"/>
      <c r="C43" s="15"/>
      <c r="D43" s="16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</row>
    <row r="44" spans="1:15" ht="27.75" thickBot="1" x14ac:dyDescent="0.3">
      <c r="A44" s="17" t="s">
        <v>3</v>
      </c>
      <c r="B44" s="210" t="s">
        <v>4</v>
      </c>
      <c r="C44" s="211"/>
      <c r="D44" s="211"/>
      <c r="E44" s="211"/>
      <c r="F44" s="211"/>
      <c r="G44" s="211"/>
      <c r="H44" s="211"/>
      <c r="I44" s="211"/>
      <c r="J44" s="211"/>
      <c r="K44" s="212"/>
      <c r="L44" s="18" t="s">
        <v>5</v>
      </c>
      <c r="M44" s="19"/>
      <c r="N44" s="19"/>
      <c r="O44" s="20" t="s">
        <v>6</v>
      </c>
    </row>
    <row r="45" spans="1:15" ht="32.25" thickBot="1" x14ac:dyDescent="0.3">
      <c r="A45" s="135" t="s">
        <v>174</v>
      </c>
      <c r="B45" s="136" t="s">
        <v>8</v>
      </c>
      <c r="C45" s="137" t="s">
        <v>56</v>
      </c>
      <c r="D45" s="138" t="s">
        <v>10</v>
      </c>
      <c r="E45" s="138" t="s">
        <v>11</v>
      </c>
      <c r="F45" s="138" t="s">
        <v>12</v>
      </c>
      <c r="G45" s="138" t="s">
        <v>13</v>
      </c>
      <c r="H45" s="138" t="s">
        <v>14</v>
      </c>
      <c r="I45" s="138" t="s">
        <v>15</v>
      </c>
      <c r="J45" s="138" t="s">
        <v>16</v>
      </c>
      <c r="K45" s="138" t="s">
        <v>17</v>
      </c>
      <c r="L45" s="138" t="s">
        <v>18</v>
      </c>
      <c r="M45" s="138" t="s">
        <v>19</v>
      </c>
      <c r="N45" s="138" t="s">
        <v>20</v>
      </c>
      <c r="O45" s="138" t="s">
        <v>21</v>
      </c>
    </row>
    <row r="46" spans="1:15" ht="47.25" x14ac:dyDescent="0.25">
      <c r="A46" s="25" t="s">
        <v>22</v>
      </c>
      <c r="B46" s="129" t="s">
        <v>23</v>
      </c>
      <c r="C46" s="129">
        <v>0</v>
      </c>
      <c r="D46" s="123" t="s">
        <v>24</v>
      </c>
      <c r="E46" s="123" t="s">
        <v>188</v>
      </c>
      <c r="F46" s="130">
        <v>1</v>
      </c>
      <c r="G46" s="131">
        <v>0.05</v>
      </c>
      <c r="H46" s="131">
        <v>0.2</v>
      </c>
      <c r="I46" s="131">
        <v>0.2</v>
      </c>
      <c r="J46" s="131">
        <v>0.55000000000000004</v>
      </c>
      <c r="K46" s="133" t="s">
        <v>60</v>
      </c>
      <c r="L46" s="132" t="s">
        <v>25</v>
      </c>
      <c r="M46" s="125" t="s">
        <v>26</v>
      </c>
      <c r="N46" s="133" t="s">
        <v>27</v>
      </c>
      <c r="O46" s="134">
        <v>2500000</v>
      </c>
    </row>
    <row r="47" spans="1:15" ht="31.5" x14ac:dyDescent="0.25">
      <c r="A47" s="26" t="s">
        <v>28</v>
      </c>
      <c r="B47" s="129" t="s">
        <v>23</v>
      </c>
      <c r="C47" s="130">
        <v>0.5</v>
      </c>
      <c r="D47" s="123" t="s">
        <v>29</v>
      </c>
      <c r="E47" s="123" t="s">
        <v>30</v>
      </c>
      <c r="F47" s="130">
        <v>0.75</v>
      </c>
      <c r="G47" s="130">
        <v>7.0000000000000007E-2</v>
      </c>
      <c r="H47" s="130">
        <v>0.06</v>
      </c>
      <c r="I47" s="130">
        <v>0.06</v>
      </c>
      <c r="J47" s="130">
        <v>0.06</v>
      </c>
      <c r="K47" s="124" t="s">
        <v>62</v>
      </c>
      <c r="L47" s="124" t="s">
        <v>31</v>
      </c>
      <c r="M47" s="125" t="s">
        <v>32</v>
      </c>
      <c r="N47" s="124" t="s">
        <v>33</v>
      </c>
      <c r="O47" s="139">
        <f>(15*12000)*12</f>
        <v>2160000</v>
      </c>
    </row>
    <row r="48" spans="1:15" ht="47.25" x14ac:dyDescent="0.25">
      <c r="A48" s="26" t="s">
        <v>34</v>
      </c>
      <c r="B48" s="129" t="s">
        <v>23</v>
      </c>
      <c r="C48" s="130">
        <v>0.15</v>
      </c>
      <c r="D48" s="123" t="s">
        <v>35</v>
      </c>
      <c r="E48" s="123" t="s">
        <v>36</v>
      </c>
      <c r="F48" s="130">
        <v>0.6</v>
      </c>
      <c r="G48" s="130">
        <v>0.25</v>
      </c>
      <c r="H48" s="130">
        <v>0.35</v>
      </c>
      <c r="I48" s="130">
        <v>0.45</v>
      </c>
      <c r="J48" s="130">
        <v>0.6</v>
      </c>
      <c r="K48" s="124" t="s">
        <v>62</v>
      </c>
      <c r="L48" s="124" t="s">
        <v>31</v>
      </c>
      <c r="M48" s="125" t="s">
        <v>32</v>
      </c>
      <c r="N48" s="124" t="s">
        <v>33</v>
      </c>
      <c r="O48" s="139">
        <v>1300000</v>
      </c>
    </row>
    <row r="49" spans="1:15" ht="47.25" x14ac:dyDescent="0.25">
      <c r="A49" s="26" t="s">
        <v>37</v>
      </c>
      <c r="B49" s="129" t="s">
        <v>38</v>
      </c>
      <c r="C49" s="130">
        <v>0.25</v>
      </c>
      <c r="D49" s="123" t="s">
        <v>39</v>
      </c>
      <c r="E49" s="123" t="s">
        <v>189</v>
      </c>
      <c r="F49" s="57"/>
      <c r="G49" s="129">
        <v>1</v>
      </c>
      <c r="H49" s="129">
        <v>1</v>
      </c>
      <c r="I49" s="129">
        <v>1</v>
      </c>
      <c r="J49" s="129">
        <v>1</v>
      </c>
      <c r="K49" s="123" t="s">
        <v>72</v>
      </c>
      <c r="L49" s="124" t="s">
        <v>25</v>
      </c>
      <c r="M49" s="125" t="s">
        <v>26</v>
      </c>
      <c r="N49" s="123" t="s">
        <v>40</v>
      </c>
      <c r="O49" s="139" t="s">
        <v>41</v>
      </c>
    </row>
    <row r="50" spans="1:15" ht="31.5" x14ac:dyDescent="0.25">
      <c r="A50" s="26" t="s">
        <v>190</v>
      </c>
      <c r="B50" s="129" t="s">
        <v>42</v>
      </c>
      <c r="C50" s="130">
        <v>0</v>
      </c>
      <c r="D50" s="140" t="s">
        <v>43</v>
      </c>
      <c r="E50" s="123" t="s">
        <v>191</v>
      </c>
      <c r="F50" s="130">
        <v>0.5</v>
      </c>
      <c r="G50" s="130">
        <v>0.1</v>
      </c>
      <c r="H50" s="130">
        <v>0.25</v>
      </c>
      <c r="I50" s="130">
        <v>0.35</v>
      </c>
      <c r="J50" s="130">
        <v>0.5</v>
      </c>
      <c r="K50" s="124" t="s">
        <v>192</v>
      </c>
      <c r="L50" s="124" t="s">
        <v>25</v>
      </c>
      <c r="M50" s="125" t="s">
        <v>26</v>
      </c>
      <c r="N50" s="123" t="s">
        <v>193</v>
      </c>
      <c r="O50" s="139">
        <f>12*(5*15000)</f>
        <v>900000</v>
      </c>
    </row>
    <row r="51" spans="1:15" ht="47.25" x14ac:dyDescent="0.25">
      <c r="A51" s="26" t="s">
        <v>44</v>
      </c>
      <c r="B51" s="129" t="s">
        <v>45</v>
      </c>
      <c r="C51" s="141">
        <v>0</v>
      </c>
      <c r="D51" s="140" t="s">
        <v>39</v>
      </c>
      <c r="E51" s="140" t="s">
        <v>194</v>
      </c>
      <c r="F51" s="141">
        <v>4</v>
      </c>
      <c r="G51" s="141">
        <v>1</v>
      </c>
      <c r="H51" s="141">
        <v>1</v>
      </c>
      <c r="I51" s="141">
        <v>1</v>
      </c>
      <c r="J51" s="141">
        <v>1</v>
      </c>
      <c r="K51" s="140" t="s">
        <v>72</v>
      </c>
      <c r="L51" s="142" t="s">
        <v>25</v>
      </c>
      <c r="M51" s="143" t="s">
        <v>26</v>
      </c>
      <c r="N51" s="123" t="s">
        <v>195</v>
      </c>
      <c r="O51" s="139">
        <v>3000000</v>
      </c>
    </row>
    <row r="52" spans="1:15" ht="31.5" x14ac:dyDescent="0.25">
      <c r="A52" s="26" t="s">
        <v>196</v>
      </c>
      <c r="B52" s="129" t="s">
        <v>197</v>
      </c>
      <c r="C52" s="144">
        <v>14500000</v>
      </c>
      <c r="D52" s="140" t="s">
        <v>46</v>
      </c>
      <c r="E52" s="123" t="s">
        <v>47</v>
      </c>
      <c r="F52" s="145">
        <v>17000000</v>
      </c>
      <c r="G52" s="145">
        <v>15490000</v>
      </c>
      <c r="H52" s="145">
        <v>16000000</v>
      </c>
      <c r="I52" s="145">
        <v>16800000</v>
      </c>
      <c r="J52" s="145">
        <v>17000000</v>
      </c>
      <c r="K52" s="123" t="s">
        <v>198</v>
      </c>
      <c r="L52" s="124" t="s">
        <v>48</v>
      </c>
      <c r="M52" s="125" t="s">
        <v>179</v>
      </c>
      <c r="N52" s="123" t="s">
        <v>49</v>
      </c>
      <c r="O52" s="139">
        <v>6000000</v>
      </c>
    </row>
    <row r="53" spans="1:15" ht="31.5" x14ac:dyDescent="0.25">
      <c r="A53" s="26" t="s">
        <v>50</v>
      </c>
      <c r="B53" s="129" t="s">
        <v>51</v>
      </c>
      <c r="C53" s="127" t="s">
        <v>23</v>
      </c>
      <c r="D53" s="56" t="s">
        <v>52</v>
      </c>
      <c r="E53" s="56" t="s">
        <v>53</v>
      </c>
      <c r="F53" s="146">
        <v>1</v>
      </c>
      <c r="G53" s="146">
        <v>0</v>
      </c>
      <c r="H53" s="146">
        <v>0.5</v>
      </c>
      <c r="I53" s="146">
        <v>0.5</v>
      </c>
      <c r="J53" s="146">
        <v>1</v>
      </c>
      <c r="K53" s="147" t="s">
        <v>199</v>
      </c>
      <c r="L53" s="124" t="s">
        <v>31</v>
      </c>
      <c r="M53" s="125" t="s">
        <v>32</v>
      </c>
      <c r="N53" s="147" t="s">
        <v>54</v>
      </c>
      <c r="O53" s="127">
        <v>25000000</v>
      </c>
    </row>
    <row r="54" spans="1:15" x14ac:dyDescent="0.25">
      <c r="A54" s="44"/>
      <c r="B54" s="45"/>
      <c r="C54" s="45"/>
      <c r="D54" s="45"/>
      <c r="E54" s="44"/>
      <c r="F54" s="46"/>
      <c r="G54" s="46"/>
      <c r="H54" s="46"/>
      <c r="I54" s="46"/>
      <c r="J54" s="46"/>
      <c r="K54" s="45"/>
      <c r="L54" s="45"/>
      <c r="M54" s="45"/>
      <c r="N54" s="45"/>
      <c r="O54" s="45"/>
    </row>
    <row r="55" spans="1:15" ht="15.75" thickBot="1" x14ac:dyDescent="0.3">
      <c r="A55" s="44"/>
      <c r="B55" s="45"/>
      <c r="C55" s="45"/>
      <c r="D55" s="45"/>
      <c r="E55" s="44"/>
      <c r="F55" s="46"/>
      <c r="G55" s="46"/>
      <c r="H55" s="46"/>
      <c r="I55" s="46"/>
      <c r="J55" s="46"/>
      <c r="K55" s="45"/>
      <c r="L55" s="45"/>
      <c r="M55" s="45"/>
      <c r="N55" s="45"/>
      <c r="O55" s="45"/>
    </row>
    <row r="56" spans="1:15" ht="39.950000000000003" customHeight="1" thickTop="1" x14ac:dyDescent="0.25">
      <c r="A56" s="216" t="s">
        <v>205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ht="19.5" thickBot="1" x14ac:dyDescent="0.3">
      <c r="A57" s="29"/>
      <c r="B57" s="2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39.950000000000003" customHeight="1" thickBot="1" x14ac:dyDescent="0.3">
      <c r="A58" s="99" t="s">
        <v>3</v>
      </c>
      <c r="B58" s="246" t="s">
        <v>4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8"/>
      <c r="M58" s="246" t="s">
        <v>5</v>
      </c>
      <c r="N58" s="248"/>
      <c r="O58" s="98" t="s">
        <v>6</v>
      </c>
    </row>
    <row r="59" spans="1:15" ht="55.5" customHeight="1" thickBot="1" x14ac:dyDescent="0.3">
      <c r="A59" s="101" t="s">
        <v>123</v>
      </c>
      <c r="B59" s="102" t="s">
        <v>8</v>
      </c>
      <c r="C59" s="102" t="s">
        <v>56</v>
      </c>
      <c r="D59" s="102" t="s">
        <v>10</v>
      </c>
      <c r="E59" s="102" t="s">
        <v>11</v>
      </c>
      <c r="F59" s="102" t="s">
        <v>12</v>
      </c>
      <c r="G59" s="102" t="s">
        <v>13</v>
      </c>
      <c r="H59" s="102" t="s">
        <v>14</v>
      </c>
      <c r="I59" s="102" t="s">
        <v>15</v>
      </c>
      <c r="J59" s="102" t="s">
        <v>16</v>
      </c>
      <c r="K59" s="102" t="s">
        <v>17</v>
      </c>
      <c r="L59" s="102" t="s">
        <v>18</v>
      </c>
      <c r="M59" s="102" t="s">
        <v>19</v>
      </c>
      <c r="N59" s="102" t="s">
        <v>20</v>
      </c>
      <c r="O59" s="103" t="s">
        <v>21</v>
      </c>
    </row>
    <row r="60" spans="1:15" s="53" customFormat="1" ht="55.5" customHeight="1" x14ac:dyDescent="0.25">
      <c r="A60" s="92" t="s">
        <v>79</v>
      </c>
      <c r="B60" s="91" t="s">
        <v>79</v>
      </c>
      <c r="C60" s="91">
        <v>1</v>
      </c>
      <c r="D60" s="92" t="s">
        <v>80</v>
      </c>
      <c r="E60" s="92" t="s">
        <v>59</v>
      </c>
      <c r="F60" s="100">
        <v>1</v>
      </c>
      <c r="G60" s="100">
        <v>1</v>
      </c>
      <c r="H60" s="100">
        <v>0</v>
      </c>
      <c r="I60" s="100">
        <v>0</v>
      </c>
      <c r="J60" s="100">
        <v>0</v>
      </c>
      <c r="K60" s="94" t="s">
        <v>81</v>
      </c>
      <c r="L60" s="94" t="s">
        <v>82</v>
      </c>
      <c r="M60" s="95" t="s">
        <v>83</v>
      </c>
      <c r="N60" s="92" t="s">
        <v>84</v>
      </c>
      <c r="O60" s="249">
        <v>850000</v>
      </c>
    </row>
    <row r="61" spans="1:15" s="53" customFormat="1" ht="55.5" customHeight="1" x14ac:dyDescent="0.25">
      <c r="A61" s="48" t="s">
        <v>203</v>
      </c>
      <c r="B61" s="49" t="s">
        <v>85</v>
      </c>
      <c r="C61" s="49">
        <v>1</v>
      </c>
      <c r="D61" s="48" t="s">
        <v>86</v>
      </c>
      <c r="E61" s="48" t="s">
        <v>87</v>
      </c>
      <c r="F61" s="50">
        <v>1</v>
      </c>
      <c r="G61" s="50">
        <v>0</v>
      </c>
      <c r="H61" s="50">
        <v>0</v>
      </c>
      <c r="I61" s="50">
        <v>0</v>
      </c>
      <c r="J61" s="50">
        <v>1</v>
      </c>
      <c r="K61" s="51" t="s">
        <v>88</v>
      </c>
      <c r="L61" s="51" t="s">
        <v>89</v>
      </c>
      <c r="M61" s="52" t="s">
        <v>83</v>
      </c>
      <c r="N61" s="48" t="s">
        <v>90</v>
      </c>
      <c r="O61" s="250"/>
    </row>
    <row r="62" spans="1:15" s="53" customFormat="1" ht="55.5" customHeight="1" x14ac:dyDescent="0.25">
      <c r="A62" s="48" t="s">
        <v>91</v>
      </c>
      <c r="B62" s="49" t="s">
        <v>92</v>
      </c>
      <c r="C62" s="49">
        <v>0</v>
      </c>
      <c r="D62" s="48" t="s">
        <v>93</v>
      </c>
      <c r="E62" s="48" t="s">
        <v>94</v>
      </c>
      <c r="F62" s="54">
        <v>1</v>
      </c>
      <c r="G62" s="55">
        <v>0</v>
      </c>
      <c r="H62" s="55">
        <v>0</v>
      </c>
      <c r="I62" s="55">
        <v>0</v>
      </c>
      <c r="J62" s="55">
        <v>1</v>
      </c>
      <c r="K62" s="56" t="s">
        <v>95</v>
      </c>
      <c r="L62" s="56" t="s">
        <v>89</v>
      </c>
      <c r="M62" s="57" t="s">
        <v>83</v>
      </c>
      <c r="N62" s="56" t="s">
        <v>96</v>
      </c>
      <c r="O62" s="250"/>
    </row>
    <row r="63" spans="1:15" s="53" customFormat="1" ht="55.5" customHeight="1" x14ac:dyDescent="0.25">
      <c r="A63" s="48" t="s">
        <v>97</v>
      </c>
      <c r="B63" s="49" t="s">
        <v>98</v>
      </c>
      <c r="C63" s="49">
        <v>1</v>
      </c>
      <c r="D63" s="48" t="s">
        <v>98</v>
      </c>
      <c r="E63" s="48" t="s">
        <v>94</v>
      </c>
      <c r="F63" s="50">
        <v>1</v>
      </c>
      <c r="G63" s="55">
        <v>0</v>
      </c>
      <c r="H63" s="55">
        <v>1</v>
      </c>
      <c r="I63" s="55">
        <v>0</v>
      </c>
      <c r="J63" s="55">
        <v>0</v>
      </c>
      <c r="K63" s="56" t="s">
        <v>95</v>
      </c>
      <c r="L63" s="56" t="s">
        <v>89</v>
      </c>
      <c r="M63" s="57" t="s">
        <v>83</v>
      </c>
      <c r="N63" s="56" t="s">
        <v>96</v>
      </c>
      <c r="O63" s="250"/>
    </row>
    <row r="64" spans="1:15" s="53" customFormat="1" ht="55.5" customHeight="1" x14ac:dyDescent="0.25">
      <c r="A64" s="48" t="s">
        <v>204</v>
      </c>
      <c r="B64" s="49" t="s">
        <v>99</v>
      </c>
      <c r="C64" s="49">
        <v>2</v>
      </c>
      <c r="D64" s="48" t="s">
        <v>100</v>
      </c>
      <c r="E64" s="48" t="s">
        <v>101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1" t="s">
        <v>102</v>
      </c>
      <c r="L64" s="51" t="s">
        <v>89</v>
      </c>
      <c r="M64" s="52" t="s">
        <v>83</v>
      </c>
      <c r="N64" s="48" t="s">
        <v>103</v>
      </c>
      <c r="O64" s="250"/>
    </row>
    <row r="65" spans="1:15" s="53" customFormat="1" ht="55.5" customHeight="1" x14ac:dyDescent="0.25">
      <c r="A65" s="48" t="s">
        <v>104</v>
      </c>
      <c r="B65" s="49" t="s">
        <v>99</v>
      </c>
      <c r="C65" s="58">
        <v>0.9</v>
      </c>
      <c r="D65" s="48" t="s">
        <v>105</v>
      </c>
      <c r="E65" s="48" t="s">
        <v>101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1" t="s">
        <v>106</v>
      </c>
      <c r="L65" s="51" t="s">
        <v>89</v>
      </c>
      <c r="M65" s="52" t="s">
        <v>83</v>
      </c>
      <c r="N65" s="48" t="s">
        <v>107</v>
      </c>
      <c r="O65" s="250"/>
    </row>
    <row r="66" spans="1:15" s="53" customFormat="1" ht="55.5" customHeight="1" x14ac:dyDescent="0.25">
      <c r="A66" s="48" t="s">
        <v>108</v>
      </c>
      <c r="B66" s="49" t="s">
        <v>99</v>
      </c>
      <c r="C66" s="58">
        <v>1</v>
      </c>
      <c r="D66" s="48" t="s">
        <v>109</v>
      </c>
      <c r="E66" s="48" t="s">
        <v>110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1" t="s">
        <v>106</v>
      </c>
      <c r="L66" s="51" t="s">
        <v>89</v>
      </c>
      <c r="M66" s="52" t="s">
        <v>83</v>
      </c>
      <c r="N66" s="48" t="s">
        <v>107</v>
      </c>
      <c r="O66" s="250"/>
    </row>
    <row r="67" spans="1:15" x14ac:dyDescent="0.25">
      <c r="A67" s="59" t="s">
        <v>83</v>
      </c>
    </row>
    <row r="68" spans="1:15" ht="15.75" thickBot="1" x14ac:dyDescent="0.3">
      <c r="A68" s="44"/>
      <c r="B68" s="45"/>
      <c r="C68" s="45"/>
      <c r="D68" s="45"/>
      <c r="E68" s="44"/>
      <c r="F68" s="46"/>
      <c r="G68" s="46"/>
      <c r="H68" s="46"/>
      <c r="I68" s="46"/>
      <c r="J68" s="46"/>
      <c r="K68" s="45"/>
      <c r="L68" s="45"/>
      <c r="M68" s="45"/>
      <c r="N68" s="45"/>
      <c r="O68" s="45"/>
    </row>
    <row r="69" spans="1:15" ht="39.950000000000003" customHeight="1" thickBot="1" x14ac:dyDescent="0.3">
      <c r="A69" s="225" t="s">
        <v>111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7"/>
    </row>
    <row r="70" spans="1:15" ht="19.5" thickBot="1" x14ac:dyDescent="0.3">
      <c r="A70" s="29"/>
      <c r="B70" s="29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s="61" customFormat="1" ht="39.950000000000003" customHeight="1" thickBot="1" x14ac:dyDescent="0.45">
      <c r="A71" s="118" t="s">
        <v>3</v>
      </c>
      <c r="B71" s="245" t="s">
        <v>4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28" t="s">
        <v>5</v>
      </c>
      <c r="N71" s="221"/>
      <c r="O71" s="117" t="s">
        <v>6</v>
      </c>
    </row>
    <row r="72" spans="1:15" s="62" customFormat="1" ht="55.5" customHeight="1" thickBot="1" x14ac:dyDescent="0.35">
      <c r="A72" s="101" t="s">
        <v>55</v>
      </c>
      <c r="B72" s="102" t="s">
        <v>8</v>
      </c>
      <c r="C72" s="102" t="s">
        <v>9</v>
      </c>
      <c r="D72" s="102" t="s">
        <v>10</v>
      </c>
      <c r="E72" s="102" t="s">
        <v>11</v>
      </c>
      <c r="F72" s="102" t="s">
        <v>12</v>
      </c>
      <c r="G72" s="102" t="s">
        <v>13</v>
      </c>
      <c r="H72" s="102" t="s">
        <v>14</v>
      </c>
      <c r="I72" s="102" t="s">
        <v>15</v>
      </c>
      <c r="J72" s="102" t="s">
        <v>16</v>
      </c>
      <c r="K72" s="102" t="s">
        <v>17</v>
      </c>
      <c r="L72" s="102" t="s">
        <v>18</v>
      </c>
      <c r="M72" s="102" t="s">
        <v>19</v>
      </c>
      <c r="N72" s="102" t="s">
        <v>20</v>
      </c>
      <c r="O72" s="104" t="s">
        <v>21</v>
      </c>
    </row>
    <row r="73" spans="1:15" s="53" customFormat="1" ht="55.5" customHeight="1" x14ac:dyDescent="0.25">
      <c r="A73" s="90" t="s">
        <v>112</v>
      </c>
      <c r="B73" s="91" t="s">
        <v>113</v>
      </c>
      <c r="C73" s="91">
        <v>0</v>
      </c>
      <c r="D73" s="92" t="s">
        <v>114</v>
      </c>
      <c r="E73" s="92" t="s">
        <v>59</v>
      </c>
      <c r="F73" s="93">
        <f>(G73+H73+I73+J73)/4</f>
        <v>1</v>
      </c>
      <c r="G73" s="93">
        <v>1</v>
      </c>
      <c r="H73" s="93">
        <v>1</v>
      </c>
      <c r="I73" s="93">
        <v>1</v>
      </c>
      <c r="J73" s="93">
        <v>1</v>
      </c>
      <c r="K73" s="94" t="s">
        <v>95</v>
      </c>
      <c r="L73" s="95" t="s">
        <v>89</v>
      </c>
      <c r="M73" s="95" t="s">
        <v>83</v>
      </c>
      <c r="N73" s="92" t="s">
        <v>115</v>
      </c>
      <c r="O73" s="252"/>
    </row>
    <row r="74" spans="1:15" s="53" customFormat="1" ht="55.5" customHeight="1" x14ac:dyDescent="0.25">
      <c r="A74" s="64" t="s">
        <v>116</v>
      </c>
      <c r="B74" s="49" t="s">
        <v>117</v>
      </c>
      <c r="C74" s="49">
        <v>0</v>
      </c>
      <c r="D74" s="48" t="s">
        <v>118</v>
      </c>
      <c r="E74" s="48" t="s">
        <v>59</v>
      </c>
      <c r="F74" s="58">
        <f>(G74+H74+I74+J74)/4</f>
        <v>1</v>
      </c>
      <c r="G74" s="58">
        <v>1</v>
      </c>
      <c r="H74" s="58">
        <v>1</v>
      </c>
      <c r="I74" s="58">
        <v>1</v>
      </c>
      <c r="J74" s="58">
        <v>1</v>
      </c>
      <c r="K74" s="51" t="s">
        <v>95</v>
      </c>
      <c r="L74" s="57" t="s">
        <v>89</v>
      </c>
      <c r="M74" s="57" t="s">
        <v>83</v>
      </c>
      <c r="N74" s="48" t="s">
        <v>115</v>
      </c>
      <c r="O74" s="252"/>
    </row>
    <row r="75" spans="1:15" s="53" customFormat="1" ht="55.5" customHeight="1" thickBot="1" x14ac:dyDescent="0.3">
      <c r="A75" s="64" t="s">
        <v>119</v>
      </c>
      <c r="B75" s="65" t="s">
        <v>120</v>
      </c>
      <c r="C75" s="65">
        <v>0</v>
      </c>
      <c r="D75" s="48" t="s">
        <v>121</v>
      </c>
      <c r="E75" s="48" t="s">
        <v>59</v>
      </c>
      <c r="F75" s="66">
        <f>(G75+H75+I75+J75)/4</f>
        <v>1</v>
      </c>
      <c r="G75" s="66">
        <v>1</v>
      </c>
      <c r="H75" s="66">
        <v>1</v>
      </c>
      <c r="I75" s="66">
        <v>1</v>
      </c>
      <c r="J75" s="66">
        <v>1</v>
      </c>
      <c r="K75" s="51" t="s">
        <v>95</v>
      </c>
      <c r="L75" s="57" t="s">
        <v>89</v>
      </c>
      <c r="M75" s="57" t="s">
        <v>83</v>
      </c>
      <c r="N75" s="48" t="s">
        <v>115</v>
      </c>
      <c r="O75" s="253"/>
    </row>
    <row r="76" spans="1:15" x14ac:dyDescent="0.25">
      <c r="A76" s="67"/>
      <c r="B76" s="45"/>
      <c r="C76" s="45"/>
      <c r="D76" s="45"/>
      <c r="E76" s="44"/>
      <c r="F76" s="46"/>
      <c r="G76" s="46"/>
      <c r="H76" s="46"/>
      <c r="I76" s="46"/>
      <c r="J76" s="46"/>
      <c r="K76" s="45"/>
      <c r="L76" s="45"/>
      <c r="M76" s="45"/>
      <c r="N76" s="45"/>
      <c r="O76" s="45"/>
    </row>
    <row r="77" spans="1:15" ht="15.75" thickBot="1" x14ac:dyDescent="0.3">
      <c r="A77" s="67"/>
      <c r="B77" s="45"/>
      <c r="C77" s="45"/>
      <c r="D77" s="45"/>
      <c r="E77" s="44"/>
      <c r="F77" s="46"/>
      <c r="G77" s="46"/>
      <c r="H77" s="46"/>
      <c r="I77" s="46"/>
      <c r="J77" s="46"/>
      <c r="K77" s="45"/>
      <c r="L77" s="45"/>
      <c r="M77" s="45"/>
      <c r="N77" s="45"/>
      <c r="O77" s="45"/>
    </row>
    <row r="78" spans="1:15" ht="39.950000000000003" customHeight="1" thickTop="1" x14ac:dyDescent="0.25">
      <c r="A78" s="216" t="s">
        <v>122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</row>
    <row r="79" spans="1:15" ht="18.75" x14ac:dyDescent="0.25">
      <c r="A79" s="29"/>
      <c r="B79" s="29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39.950000000000003" customHeight="1" thickBot="1" x14ac:dyDescent="0.3">
      <c r="A80" s="89" t="s">
        <v>3</v>
      </c>
      <c r="B80" s="256" t="s">
        <v>4</v>
      </c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4" t="s">
        <v>5</v>
      </c>
      <c r="N80" s="255"/>
      <c r="O80" s="98" t="s">
        <v>6</v>
      </c>
    </row>
    <row r="81" spans="1:35" s="62" customFormat="1" ht="55.5" customHeight="1" thickBot="1" x14ac:dyDescent="0.35">
      <c r="A81" s="101" t="s">
        <v>123</v>
      </c>
      <c r="B81" s="102" t="s">
        <v>8</v>
      </c>
      <c r="C81" s="102" t="s">
        <v>9</v>
      </c>
      <c r="D81" s="102" t="s">
        <v>10</v>
      </c>
      <c r="E81" s="102" t="s">
        <v>11</v>
      </c>
      <c r="F81" s="102" t="s">
        <v>12</v>
      </c>
      <c r="G81" s="102" t="s">
        <v>13</v>
      </c>
      <c r="H81" s="102" t="s">
        <v>14</v>
      </c>
      <c r="I81" s="102" t="s">
        <v>15</v>
      </c>
      <c r="J81" s="102" t="s">
        <v>16</v>
      </c>
      <c r="K81" s="102" t="s">
        <v>17</v>
      </c>
      <c r="L81" s="102" t="s">
        <v>18</v>
      </c>
      <c r="M81" s="102" t="s">
        <v>19</v>
      </c>
      <c r="N81" s="102" t="s">
        <v>20</v>
      </c>
      <c r="O81" s="103" t="s">
        <v>21</v>
      </c>
    </row>
    <row r="82" spans="1:35" s="53" customFormat="1" ht="81" customHeight="1" x14ac:dyDescent="0.25">
      <c r="A82" s="105" t="s">
        <v>124</v>
      </c>
      <c r="B82" s="106" t="s">
        <v>125</v>
      </c>
      <c r="C82" s="91">
        <v>0</v>
      </c>
      <c r="D82" s="92" t="s">
        <v>126</v>
      </c>
      <c r="E82" s="91" t="s">
        <v>127</v>
      </c>
      <c r="F82" s="93">
        <v>1</v>
      </c>
      <c r="G82" s="93">
        <v>1</v>
      </c>
      <c r="H82" s="93">
        <v>1</v>
      </c>
      <c r="I82" s="93">
        <v>1</v>
      </c>
      <c r="J82" s="93">
        <v>1</v>
      </c>
      <c r="K82" s="94" t="s">
        <v>128</v>
      </c>
      <c r="L82" s="94" t="s">
        <v>89</v>
      </c>
      <c r="M82" s="95" t="s">
        <v>83</v>
      </c>
      <c r="N82" s="92" t="s">
        <v>129</v>
      </c>
      <c r="O82" s="96"/>
    </row>
    <row r="83" spans="1:35" s="53" customFormat="1" ht="55.5" customHeight="1" x14ac:dyDescent="0.25">
      <c r="A83" s="257" t="s">
        <v>130</v>
      </c>
      <c r="B83" s="49" t="s">
        <v>131</v>
      </c>
      <c r="C83" s="49">
        <v>0</v>
      </c>
      <c r="D83" s="48" t="s">
        <v>132</v>
      </c>
      <c r="E83" s="49" t="s">
        <v>133</v>
      </c>
      <c r="F83" s="49">
        <v>12</v>
      </c>
      <c r="G83" s="50">
        <v>3</v>
      </c>
      <c r="H83" s="50">
        <v>3</v>
      </c>
      <c r="I83" s="50">
        <v>3</v>
      </c>
      <c r="J83" s="50">
        <v>3</v>
      </c>
      <c r="K83" s="68"/>
      <c r="L83" s="51" t="s">
        <v>89</v>
      </c>
      <c r="M83" s="58"/>
      <c r="N83" s="68"/>
      <c r="O83" s="49" t="s">
        <v>134</v>
      </c>
    </row>
    <row r="84" spans="1:35" s="53" customFormat="1" ht="55.5" customHeight="1" x14ac:dyDescent="0.25">
      <c r="A84" s="257"/>
      <c r="B84" s="49" t="s">
        <v>135</v>
      </c>
      <c r="C84" s="49">
        <v>0</v>
      </c>
      <c r="D84" s="48" t="s">
        <v>136</v>
      </c>
      <c r="E84" s="49" t="s">
        <v>137</v>
      </c>
      <c r="F84" s="49">
        <v>3</v>
      </c>
      <c r="G84" s="50">
        <v>0</v>
      </c>
      <c r="H84" s="57">
        <v>1</v>
      </c>
      <c r="I84" s="57">
        <v>1</v>
      </c>
      <c r="J84" s="57">
        <v>1</v>
      </c>
      <c r="K84" s="48"/>
      <c r="L84" s="51" t="s">
        <v>89</v>
      </c>
      <c r="M84" s="52"/>
      <c r="N84" s="48"/>
      <c r="O84" s="63"/>
    </row>
    <row r="85" spans="1:35" s="53" customFormat="1" ht="55.5" customHeight="1" x14ac:dyDescent="0.25">
      <c r="A85" s="64" t="s">
        <v>138</v>
      </c>
      <c r="B85" s="65" t="s">
        <v>139</v>
      </c>
      <c r="C85" s="49">
        <v>0</v>
      </c>
      <c r="D85" s="48" t="s">
        <v>140</v>
      </c>
      <c r="E85" s="49" t="s">
        <v>141</v>
      </c>
      <c r="F85" s="49">
        <v>12</v>
      </c>
      <c r="G85" s="50">
        <v>3</v>
      </c>
      <c r="H85" s="50">
        <v>3</v>
      </c>
      <c r="I85" s="50">
        <v>3</v>
      </c>
      <c r="J85" s="50">
        <v>3</v>
      </c>
      <c r="K85" s="51" t="s">
        <v>142</v>
      </c>
      <c r="L85" s="51" t="s">
        <v>89</v>
      </c>
      <c r="M85" s="52" t="s">
        <v>143</v>
      </c>
      <c r="N85" s="48" t="s">
        <v>144</v>
      </c>
      <c r="O85" s="63"/>
    </row>
    <row r="86" spans="1:35" s="53" customFormat="1" ht="55.5" customHeight="1" x14ac:dyDescent="0.25">
      <c r="A86" s="64" t="s">
        <v>145</v>
      </c>
      <c r="B86" s="65" t="s">
        <v>146</v>
      </c>
      <c r="C86" s="49">
        <v>0</v>
      </c>
      <c r="D86" s="48" t="s">
        <v>147</v>
      </c>
      <c r="E86" s="49" t="s">
        <v>137</v>
      </c>
      <c r="F86" s="49">
        <v>3</v>
      </c>
      <c r="G86" s="50">
        <v>0</v>
      </c>
      <c r="H86" s="50">
        <v>1</v>
      </c>
      <c r="I86" s="50">
        <v>1</v>
      </c>
      <c r="J86" s="50">
        <v>1</v>
      </c>
      <c r="K86" s="51"/>
      <c r="L86" s="51" t="s">
        <v>89</v>
      </c>
      <c r="M86" s="52" t="s">
        <v>83</v>
      </c>
      <c r="N86" s="48"/>
      <c r="O86" s="63"/>
    </row>
    <row r="87" spans="1:35" s="53" customFormat="1" ht="55.5" customHeight="1" x14ac:dyDescent="0.25">
      <c r="A87" s="48" t="s">
        <v>148</v>
      </c>
      <c r="B87" s="49" t="s">
        <v>99</v>
      </c>
      <c r="C87" s="58">
        <v>1</v>
      </c>
      <c r="D87" s="48" t="s">
        <v>109</v>
      </c>
      <c r="E87" s="49" t="s">
        <v>110</v>
      </c>
      <c r="F87" s="58">
        <f>(G87+H87+I87+J87)/4</f>
        <v>1</v>
      </c>
      <c r="G87" s="58">
        <v>1</v>
      </c>
      <c r="H87" s="58">
        <v>1</v>
      </c>
      <c r="I87" s="58">
        <v>1</v>
      </c>
      <c r="J87" s="58">
        <v>1</v>
      </c>
      <c r="K87" s="51" t="s">
        <v>106</v>
      </c>
      <c r="L87" s="51" t="s">
        <v>89</v>
      </c>
      <c r="M87" s="52" t="s">
        <v>83</v>
      </c>
      <c r="N87" s="48" t="s">
        <v>107</v>
      </c>
      <c r="O87" s="69"/>
    </row>
    <row r="88" spans="1:35" s="53" customFormat="1" ht="55.5" customHeight="1" x14ac:dyDescent="0.25">
      <c r="A88" s="48" t="s">
        <v>149</v>
      </c>
      <c r="B88" s="49" t="s">
        <v>99</v>
      </c>
      <c r="C88" s="58">
        <v>2</v>
      </c>
      <c r="D88" s="48" t="s">
        <v>109</v>
      </c>
      <c r="E88" s="49" t="s">
        <v>110</v>
      </c>
      <c r="F88" s="58">
        <f>(G88+H88+I88+J88)/4</f>
        <v>1</v>
      </c>
      <c r="G88" s="58">
        <v>1</v>
      </c>
      <c r="H88" s="58">
        <v>1</v>
      </c>
      <c r="I88" s="58">
        <v>1</v>
      </c>
      <c r="J88" s="58">
        <v>1</v>
      </c>
      <c r="K88" s="51" t="s">
        <v>106</v>
      </c>
      <c r="L88" s="51" t="s">
        <v>89</v>
      </c>
      <c r="M88" s="52" t="s">
        <v>150</v>
      </c>
      <c r="N88" s="48" t="s">
        <v>107</v>
      </c>
      <c r="O88" s="69"/>
    </row>
    <row r="89" spans="1:35" x14ac:dyDescent="0.25">
      <c r="A89" s="44"/>
      <c r="B89" s="45"/>
      <c r="C89" s="45"/>
      <c r="D89" s="45"/>
      <c r="E89" s="44"/>
      <c r="F89" s="46"/>
      <c r="G89" s="46"/>
      <c r="H89" s="46"/>
      <c r="I89" s="46"/>
      <c r="J89" s="46"/>
      <c r="K89" s="45"/>
      <c r="L89" s="45"/>
      <c r="M89" s="45"/>
      <c r="N89" s="45"/>
      <c r="O89" s="45"/>
    </row>
    <row r="91" spans="1:35" s="74" customFormat="1" x14ac:dyDescent="0.25">
      <c r="A91" s="70"/>
      <c r="B91" s="71"/>
      <c r="C91" s="71"/>
      <c r="D91" s="72"/>
      <c r="E91" s="72"/>
      <c r="F91" s="73"/>
      <c r="G91" s="73"/>
      <c r="H91" s="73"/>
      <c r="I91" s="73"/>
      <c r="J91" s="73"/>
      <c r="K91" s="72"/>
      <c r="L91" s="72"/>
      <c r="M91" s="72"/>
      <c r="N91" s="72"/>
      <c r="O91" s="72"/>
    </row>
    <row r="92" spans="1:35" s="74" customFormat="1" ht="15.75" thickBot="1" x14ac:dyDescent="0.3">
      <c r="A92" s="119"/>
      <c r="B92" s="120"/>
      <c r="C92" s="120"/>
      <c r="D92" s="121"/>
      <c r="E92" s="121"/>
      <c r="F92" s="122"/>
      <c r="G92" s="122"/>
      <c r="H92" s="122"/>
      <c r="I92" s="122"/>
      <c r="J92" s="122"/>
      <c r="K92" s="121"/>
      <c r="L92" s="121"/>
      <c r="M92" s="121"/>
      <c r="N92" s="121"/>
      <c r="O92" s="121"/>
    </row>
    <row r="93" spans="1:35" s="74" customFormat="1" ht="39.950000000000003" customHeight="1" thickBot="1" x14ac:dyDescent="0.3">
      <c r="A93" s="232" t="s">
        <v>175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4"/>
    </row>
    <row r="94" spans="1:35" s="74" customFormat="1" ht="15.75" thickBot="1" x14ac:dyDescent="0.3">
      <c r="A94" s="76"/>
      <c r="B94" s="75"/>
      <c r="C94" s="75"/>
      <c r="D94" s="76"/>
      <c r="E94" s="76"/>
      <c r="F94" s="75"/>
      <c r="G94" s="75"/>
      <c r="H94" s="75"/>
      <c r="I94" s="75"/>
      <c r="J94" s="75"/>
      <c r="K94" s="76"/>
      <c r="L94" s="76"/>
      <c r="M94" s="76"/>
      <c r="N94" s="76"/>
      <c r="O94" s="76"/>
    </row>
    <row r="95" spans="1:35" s="114" customFormat="1" ht="39.950000000000003" customHeight="1" thickTop="1" thickBot="1" x14ac:dyDescent="0.45">
      <c r="A95" s="89" t="s">
        <v>3</v>
      </c>
      <c r="B95" s="256" t="s">
        <v>4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4" t="s">
        <v>5</v>
      </c>
      <c r="N95" s="255"/>
      <c r="O95" s="98" t="s">
        <v>6</v>
      </c>
    </row>
    <row r="96" spans="1:35" s="62" customFormat="1" ht="55.5" customHeight="1" thickBot="1" x14ac:dyDescent="0.35">
      <c r="A96" s="101" t="s">
        <v>151</v>
      </c>
      <c r="B96" s="102" t="s">
        <v>8</v>
      </c>
      <c r="C96" s="102" t="s">
        <v>9</v>
      </c>
      <c r="D96" s="102" t="s">
        <v>10</v>
      </c>
      <c r="E96" s="102" t="s">
        <v>152</v>
      </c>
      <c r="F96" s="102" t="s">
        <v>12</v>
      </c>
      <c r="G96" s="102" t="s">
        <v>13</v>
      </c>
      <c r="H96" s="102" t="s">
        <v>14</v>
      </c>
      <c r="I96" s="102" t="s">
        <v>15</v>
      </c>
      <c r="J96" s="102" t="s">
        <v>16</v>
      </c>
      <c r="K96" s="102" t="s">
        <v>17</v>
      </c>
      <c r="L96" s="102" t="s">
        <v>18</v>
      </c>
      <c r="M96" s="102" t="s">
        <v>19</v>
      </c>
      <c r="N96" s="102" t="s">
        <v>20</v>
      </c>
      <c r="O96" s="103" t="s">
        <v>153</v>
      </c>
      <c r="AI96" s="115"/>
    </row>
    <row r="97" spans="1:15" s="78" customFormat="1" ht="55.5" customHeight="1" x14ac:dyDescent="0.25">
      <c r="A97" s="107" t="s">
        <v>154</v>
      </c>
      <c r="B97" s="108" t="s">
        <v>155</v>
      </c>
      <c r="C97" s="109">
        <v>1</v>
      </c>
      <c r="D97" s="107" t="s">
        <v>156</v>
      </c>
      <c r="E97" s="107" t="s">
        <v>157</v>
      </c>
      <c r="F97" s="109">
        <v>1</v>
      </c>
      <c r="G97" s="109">
        <v>1</v>
      </c>
      <c r="H97" s="109">
        <v>1</v>
      </c>
      <c r="I97" s="109">
        <v>1</v>
      </c>
      <c r="J97" s="109">
        <v>1</v>
      </c>
      <c r="K97" s="107" t="s">
        <v>158</v>
      </c>
      <c r="L97" s="107" t="s">
        <v>25</v>
      </c>
      <c r="M97" s="108" t="s">
        <v>159</v>
      </c>
      <c r="N97" s="107" t="s">
        <v>160</v>
      </c>
      <c r="O97" s="110">
        <v>2000000</v>
      </c>
    </row>
    <row r="98" spans="1:15" s="74" customFormat="1" x14ac:dyDescent="0.25">
      <c r="A98" s="79"/>
      <c r="B98" s="60"/>
      <c r="C98" s="60"/>
      <c r="D98" s="79"/>
      <c r="E98" s="79"/>
      <c r="F98" s="28"/>
      <c r="G98" s="28"/>
      <c r="H98" s="28"/>
      <c r="I98" s="28"/>
      <c r="J98" s="28"/>
      <c r="K98" s="79"/>
      <c r="L98" s="79"/>
      <c r="M98" s="79"/>
      <c r="N98" s="79"/>
      <c r="O98" s="79"/>
    </row>
    <row r="99" spans="1:15" s="74" customFormat="1" ht="15.75" thickBot="1" x14ac:dyDescent="0.3">
      <c r="A99" s="79"/>
      <c r="B99" s="60"/>
      <c r="C99" s="60"/>
      <c r="D99" s="79"/>
      <c r="E99" s="79"/>
      <c r="F99" s="28"/>
      <c r="G99" s="28"/>
      <c r="H99" s="28"/>
      <c r="I99" s="28"/>
      <c r="J99" s="28"/>
      <c r="K99" s="79"/>
      <c r="L99" s="79"/>
      <c r="M99" s="79"/>
      <c r="N99" s="79"/>
      <c r="O99" s="79"/>
    </row>
    <row r="100" spans="1:15" s="74" customFormat="1" ht="39.950000000000003" customHeight="1" thickBot="1" x14ac:dyDescent="0.3">
      <c r="A100" s="232" t="s">
        <v>176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4"/>
    </row>
    <row r="101" spans="1:15" s="74" customFormat="1" ht="15.75" thickBot="1" x14ac:dyDescent="0.3">
      <c r="A101" s="79"/>
      <c r="B101" s="60"/>
      <c r="C101" s="60"/>
      <c r="D101" s="79"/>
      <c r="E101" s="79"/>
      <c r="F101" s="28"/>
      <c r="G101" s="28"/>
      <c r="H101" s="28"/>
      <c r="I101" s="28"/>
      <c r="J101" s="28"/>
      <c r="K101" s="79"/>
      <c r="L101" s="79"/>
      <c r="M101" s="79"/>
      <c r="N101" s="79"/>
      <c r="O101" s="79"/>
    </row>
    <row r="102" spans="1:15" s="114" customFormat="1" ht="39.950000000000003" customHeight="1" thickBot="1" x14ac:dyDescent="0.45">
      <c r="A102" s="116" t="s">
        <v>3</v>
      </c>
      <c r="B102" s="220" t="s">
        <v>4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51"/>
      <c r="M102" s="220" t="s">
        <v>5</v>
      </c>
      <c r="N102" s="221"/>
      <c r="O102" s="117" t="s">
        <v>6</v>
      </c>
    </row>
    <row r="103" spans="1:15" s="115" customFormat="1" ht="55.5" customHeight="1" thickBot="1" x14ac:dyDescent="0.35">
      <c r="A103" s="101" t="s">
        <v>151</v>
      </c>
      <c r="B103" s="102" t="s">
        <v>8</v>
      </c>
      <c r="C103" s="102" t="s">
        <v>9</v>
      </c>
      <c r="D103" s="102" t="s">
        <v>10</v>
      </c>
      <c r="E103" s="102" t="s">
        <v>152</v>
      </c>
      <c r="F103" s="102" t="s">
        <v>12</v>
      </c>
      <c r="G103" s="102" t="s">
        <v>13</v>
      </c>
      <c r="H103" s="102" t="s">
        <v>14</v>
      </c>
      <c r="I103" s="102" t="s">
        <v>15</v>
      </c>
      <c r="J103" s="102" t="s">
        <v>16</v>
      </c>
      <c r="K103" s="102" t="s">
        <v>17</v>
      </c>
      <c r="L103" s="102" t="s">
        <v>18</v>
      </c>
      <c r="M103" s="102" t="s">
        <v>19</v>
      </c>
      <c r="N103" s="102" t="s">
        <v>20</v>
      </c>
      <c r="O103" s="103" t="s">
        <v>153</v>
      </c>
    </row>
    <row r="104" spans="1:15" s="78" customFormat="1" ht="63" customHeight="1" x14ac:dyDescent="0.25">
      <c r="A104" s="111" t="s">
        <v>161</v>
      </c>
      <c r="B104" s="108" t="s">
        <v>162</v>
      </c>
      <c r="C104" s="112">
        <v>0</v>
      </c>
      <c r="D104" s="107" t="s">
        <v>163</v>
      </c>
      <c r="E104" s="107" t="s">
        <v>177</v>
      </c>
      <c r="F104" s="109">
        <v>1</v>
      </c>
      <c r="G104" s="109">
        <v>0.8</v>
      </c>
      <c r="H104" s="109">
        <v>1</v>
      </c>
      <c r="I104" s="109">
        <v>1</v>
      </c>
      <c r="J104" s="109">
        <v>1</v>
      </c>
      <c r="K104" s="107" t="s">
        <v>178</v>
      </c>
      <c r="L104" s="107" t="s">
        <v>31</v>
      </c>
      <c r="M104" s="108" t="s">
        <v>179</v>
      </c>
      <c r="N104" s="107" t="s">
        <v>180</v>
      </c>
      <c r="O104" s="113">
        <v>10150000</v>
      </c>
    </row>
    <row r="105" spans="1:15" s="78" customFormat="1" ht="55.5" customHeight="1" x14ac:dyDescent="0.25">
      <c r="A105" s="80" t="s">
        <v>164</v>
      </c>
      <c r="B105" s="57" t="s">
        <v>165</v>
      </c>
      <c r="C105" s="57">
        <v>0</v>
      </c>
      <c r="D105" s="56" t="s">
        <v>166</v>
      </c>
      <c r="E105" s="56" t="s">
        <v>177</v>
      </c>
      <c r="F105" s="77">
        <v>1</v>
      </c>
      <c r="G105" s="77">
        <v>1</v>
      </c>
      <c r="H105" s="77">
        <v>1</v>
      </c>
      <c r="I105" s="77">
        <v>1</v>
      </c>
      <c r="J105" s="77">
        <v>1</v>
      </c>
      <c r="K105" s="83" t="s">
        <v>181</v>
      </c>
      <c r="L105" s="83" t="s">
        <v>25</v>
      </c>
      <c r="M105" s="84" t="s">
        <v>26</v>
      </c>
      <c r="N105" s="56" t="s">
        <v>182</v>
      </c>
      <c r="O105" s="82">
        <v>200000</v>
      </c>
    </row>
    <row r="106" spans="1:15" s="78" customFormat="1" ht="55.5" customHeight="1" x14ac:dyDescent="0.25">
      <c r="A106" s="80" t="s">
        <v>167</v>
      </c>
      <c r="B106" s="57" t="s">
        <v>23</v>
      </c>
      <c r="C106" s="57">
        <v>0</v>
      </c>
      <c r="D106" s="56" t="s">
        <v>168</v>
      </c>
      <c r="E106" s="85" t="s">
        <v>183</v>
      </c>
      <c r="F106" s="77">
        <v>1</v>
      </c>
      <c r="G106" s="77">
        <v>0.8</v>
      </c>
      <c r="H106" s="77">
        <v>0.9</v>
      </c>
      <c r="I106" s="77">
        <v>0.9</v>
      </c>
      <c r="J106" s="77">
        <v>1</v>
      </c>
      <c r="K106" s="83" t="s">
        <v>169</v>
      </c>
      <c r="L106" s="56" t="s">
        <v>31</v>
      </c>
      <c r="M106" s="57" t="s">
        <v>179</v>
      </c>
      <c r="N106" s="56" t="s">
        <v>182</v>
      </c>
      <c r="O106" s="82">
        <v>11619200</v>
      </c>
    </row>
    <row r="107" spans="1:15" s="53" customFormat="1" ht="55.5" customHeight="1" x14ac:dyDescent="0.25">
      <c r="A107" s="80" t="s">
        <v>170</v>
      </c>
      <c r="B107" s="57" t="s">
        <v>23</v>
      </c>
      <c r="C107" s="81">
        <v>0</v>
      </c>
      <c r="D107" s="86" t="s">
        <v>171</v>
      </c>
      <c r="E107" s="85" t="s">
        <v>184</v>
      </c>
      <c r="F107" s="77">
        <v>1</v>
      </c>
      <c r="G107" s="77">
        <v>0</v>
      </c>
      <c r="H107" s="77">
        <v>0.6</v>
      </c>
      <c r="I107" s="77">
        <v>0.9</v>
      </c>
      <c r="J107" s="77">
        <v>1</v>
      </c>
      <c r="K107" s="83" t="s">
        <v>169</v>
      </c>
      <c r="L107" s="56" t="s">
        <v>31</v>
      </c>
      <c r="M107" s="84" t="s">
        <v>26</v>
      </c>
      <c r="N107" s="56" t="s">
        <v>172</v>
      </c>
      <c r="O107" s="82"/>
    </row>
    <row r="108" spans="1:15" s="53" customFormat="1" ht="55.5" customHeight="1" x14ac:dyDescent="0.25">
      <c r="A108" s="80" t="s">
        <v>185</v>
      </c>
      <c r="B108" s="57" t="s">
        <v>23</v>
      </c>
      <c r="C108" s="87">
        <v>0.98</v>
      </c>
      <c r="D108" s="86" t="s">
        <v>173</v>
      </c>
      <c r="E108" s="85" t="s">
        <v>186</v>
      </c>
      <c r="F108" s="77">
        <v>1</v>
      </c>
      <c r="G108" s="77">
        <v>0.98</v>
      </c>
      <c r="H108" s="77">
        <v>0.98</v>
      </c>
      <c r="I108" s="77">
        <v>0.98</v>
      </c>
      <c r="J108" s="77">
        <v>1</v>
      </c>
      <c r="K108" s="83" t="s">
        <v>187</v>
      </c>
      <c r="L108" s="56" t="s">
        <v>31</v>
      </c>
      <c r="M108" s="84" t="s">
        <v>26</v>
      </c>
      <c r="N108" s="56" t="s">
        <v>182</v>
      </c>
      <c r="O108" s="88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3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3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35" s="1" customFormat="1" ht="50.25" customHeight="1" x14ac:dyDescent="0.2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3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3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3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3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35" ht="63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3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3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</sheetData>
  <mergeCells count="31">
    <mergeCell ref="B102:L102"/>
    <mergeCell ref="O73:O75"/>
    <mergeCell ref="M95:N95"/>
    <mergeCell ref="B95:L95"/>
    <mergeCell ref="M102:N102"/>
    <mergeCell ref="A78:O78"/>
    <mergeCell ref="A93:O93"/>
    <mergeCell ref="A100:O100"/>
    <mergeCell ref="B80:L80"/>
    <mergeCell ref="M80:N80"/>
    <mergeCell ref="A83:A84"/>
    <mergeCell ref="B71:L71"/>
    <mergeCell ref="M71:N71"/>
    <mergeCell ref="A69:O69"/>
    <mergeCell ref="A37:O37"/>
    <mergeCell ref="A39:O39"/>
    <mergeCell ref="B58:L58"/>
    <mergeCell ref="M58:N58"/>
    <mergeCell ref="A56:O56"/>
    <mergeCell ref="O60:O66"/>
    <mergeCell ref="A8:O8"/>
    <mergeCell ref="A10:O10"/>
    <mergeCell ref="A41:O42"/>
    <mergeCell ref="B44:K44"/>
    <mergeCell ref="A12:O13"/>
    <mergeCell ref="C15:L15"/>
    <mergeCell ref="M15:N15"/>
    <mergeCell ref="A23:O23"/>
    <mergeCell ref="A25:O25"/>
    <mergeCell ref="A27:O28"/>
    <mergeCell ref="B30:K30"/>
  </mergeCells>
  <dataValidations count="15">
    <dataValidation type="list" allowBlank="1" sqref="L104:L108" xr:uid="{00000000-0002-0000-0200-000000000000}">
      <formula1>Probabilidad</formula1>
    </dataValidation>
    <dataValidation type="list" allowBlank="1" sqref="M104:M108" xr:uid="{00000000-0002-0000-0200-000001000000}">
      <formula1>Impacto</formula1>
    </dataValidation>
    <dataValidation allowBlank="1" showInputMessage="1" showErrorMessage="1" promptTitle="Programación:" prompt="Favor establecer la meta del producto que se espera alcanzar. " sqref="H84:J84" xr:uid="{00000000-0002-0000-0200-000002000000}"/>
    <dataValidation allowBlank="1" showInputMessage="1" showErrorMessage="1" promptTitle="Meta global " prompt="Expresión de un objetivo (producto o subproducto a entregar) presentado en términos cuantitativos." sqref="F72 F81 F45 F31" xr:uid="{00000000-0002-0000-0200-000003000000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M72 M81 M45 M31" xr:uid="{00000000-0002-0000-0200-000004000000}"/>
    <dataValidation allowBlank="1" showInputMessage="1" showErrorMessage="1" promptTitle="Probabilidad" prompt="Indique la probabilidad de ocurrencia del riesgo según la siguiente escala:_x000a__x000a_Remoto (0-25%)_x000a_Poco probable (26-50%)_x000a_Probable (51-75%)_x000a_Muy Probable (76-100%)" sqref="L72 L81 L45 L31" xr:uid="{00000000-0002-0000-0200-000005000000}"/>
    <dataValidation allowBlank="1" showInputMessage="1" showErrorMessage="1" promptTitle="Riesgo Asociado" prompt="Incluya aquí los eventos que puedan entorpecer la realización del producto" sqref="K72 K81 K45 K31" xr:uid="{00000000-0002-0000-0200-000006000000}"/>
    <dataValidation allowBlank="1" showInputMessage="1" showErrorMessage="1" promptTitle="Acciones de Mitigación" prompt="Incluya acciones de prevención para la reducción de ocurrencia de riesgos" sqref="N72 N81 N45 N31" xr:uid="{00000000-0002-0000-0200-000007000000}"/>
    <dataValidation allowBlank="1" showInputMessage="1" showErrorMessage="1" promptTitle="Presupuesto" prompt="Cálculo anticipado del coste de una actividad, expresado en asignación monetaria." sqref="O72 O81 O45 O31" xr:uid="{00000000-0002-0000-0200-000008000000}"/>
    <dataValidation allowBlank="1" showInputMessage="1" showErrorMessage="1" promptTitle="Línea base" prompt="Incluya la meta o valor obtenido en el período anterior." sqref="C72 C81 C31" xr:uid="{00000000-0002-0000-0200-000009000000}"/>
    <dataValidation allowBlank="1" showInputMessage="1" showErrorMessage="1" promptTitle="Involucrados" prompt="Incluya las áreas que contribuyen al logro del producto. Aplica para instituciones externas._x000a_" sqref="E72 E81 E45 E31" xr:uid="{00000000-0002-0000-0200-00000A000000}"/>
    <dataValidation allowBlank="1" showInputMessage="1" showErrorMessage="1" promptTitle="Unidad de medida" prompt="Es una herramienta de medición del producto. Solo mide, no opina. Ejemplo: Técnicos capacitados." sqref="B72 B81 B45 B31" xr:uid="{00000000-0002-0000-0200-00000B000000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2 D81 D45 D31" xr:uid="{00000000-0002-0000-0200-00000C000000}"/>
    <dataValidation type="list" allowBlank="1" showInputMessage="1" showErrorMessage="1" sqref="L82:M82 L83:L86 M84:M86" xr:uid="{00000000-0002-0000-0200-00000D000000}">
      <formula1>#REF!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2:A73 A81 A45 A31" xr:uid="{00000000-0002-0000-0200-00000E000000}"/>
  </dataValidations>
  <pageMargins left="0.25" right="0.25" top="0.75" bottom="0.75" header="0.3" footer="0.3"/>
  <pageSetup paperSize="11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125"/>
  <sheetViews>
    <sheetView showGridLines="0" topLeftCell="C50" zoomScale="55" zoomScaleNormal="55" zoomScalePageLayoutView="40" workbookViewId="0">
      <selection activeCell="C65" sqref="C65"/>
    </sheetView>
  </sheetViews>
  <sheetFormatPr baseColWidth="10" defaultColWidth="11.42578125" defaultRowHeight="15" x14ac:dyDescent="0.25"/>
  <cols>
    <col min="1" max="1" width="11.42578125" style="2"/>
    <col min="2" max="2" width="69.140625" style="1" customWidth="1"/>
    <col min="3" max="3" width="62.42578125" style="60" customWidth="1"/>
    <col min="4" max="4" width="15.85546875" style="60" customWidth="1"/>
    <col min="5" max="5" width="61" style="60" customWidth="1"/>
    <col min="6" max="6" width="51.5703125" style="1" customWidth="1"/>
    <col min="7" max="11" width="18.28515625" style="28" customWidth="1"/>
    <col min="12" max="12" width="52.85546875" style="60" customWidth="1"/>
    <col min="13" max="13" width="31.7109375" style="1" customWidth="1"/>
    <col min="14" max="14" width="16.85546875" style="1" customWidth="1"/>
    <col min="15" max="15" width="68.85546875" style="1" customWidth="1"/>
    <col min="16" max="16" width="51" style="1" customWidth="1"/>
    <col min="17" max="17" width="11.42578125" style="2"/>
    <col min="18" max="18" width="14.5703125" style="2" bestFit="1" customWidth="1"/>
    <col min="19" max="16384" width="11.42578125" style="2"/>
  </cols>
  <sheetData>
    <row r="3" spans="2:16" ht="69.599999999999994" customHeight="1" x14ac:dyDescent="0.2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8" spans="2:16" ht="20.25" x14ac:dyDescent="0.25">
      <c r="B8" s="194" t="s">
        <v>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2:16" ht="18.75" x14ac:dyDescent="0.3">
      <c r="B9" s="3"/>
      <c r="C9" s="4"/>
      <c r="D9" s="4"/>
      <c r="E9" s="5"/>
      <c r="F9" s="5"/>
      <c r="G9" s="6"/>
      <c r="H9" s="6"/>
      <c r="I9" s="6"/>
      <c r="J9" s="6"/>
      <c r="K9" s="6"/>
      <c r="L9" s="7"/>
      <c r="M9" s="7"/>
      <c r="N9" s="8"/>
      <c r="O9" s="8"/>
      <c r="P9" s="8"/>
    </row>
    <row r="10" spans="2:16" ht="20.25" x14ac:dyDescent="0.25">
      <c r="B10" s="194" t="s">
        <v>1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16" ht="15.75" thickBot="1" x14ac:dyDescent="0.3">
      <c r="B11" s="2"/>
      <c r="C11" s="27"/>
      <c r="D11" s="27"/>
      <c r="E11" s="1"/>
      <c r="L11" s="2"/>
      <c r="M11" s="2"/>
      <c r="N11" s="2"/>
      <c r="O11" s="27"/>
      <c r="P11" s="2"/>
    </row>
    <row r="12" spans="2:16" ht="15.75" thickTop="1" x14ac:dyDescent="0.25">
      <c r="B12" s="197" t="s">
        <v>200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ht="15.75" thickBot="1" x14ac:dyDescent="0.3"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2:16" ht="20.25" thickTop="1" thickBot="1" x14ac:dyDescent="0.3"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0"/>
      <c r="M14" s="30"/>
      <c r="N14" s="30"/>
      <c r="O14" s="30"/>
      <c r="P14" s="30"/>
    </row>
    <row r="15" spans="2:16" ht="39.950000000000003" customHeight="1" thickTop="1" thickBot="1" x14ac:dyDescent="0.3">
      <c r="B15" s="32" t="s">
        <v>3</v>
      </c>
      <c r="C15" s="33"/>
      <c r="D15" s="201" t="s">
        <v>4</v>
      </c>
      <c r="E15" s="202"/>
      <c r="F15" s="202"/>
      <c r="G15" s="202"/>
      <c r="H15" s="202"/>
      <c r="I15" s="202"/>
      <c r="J15" s="202"/>
      <c r="K15" s="202"/>
      <c r="L15" s="202"/>
      <c r="M15" s="203" t="s">
        <v>5</v>
      </c>
      <c r="N15" s="204"/>
      <c r="O15" s="205"/>
      <c r="P15" s="184" t="s">
        <v>6</v>
      </c>
    </row>
    <row r="16" spans="2:16" ht="55.5" customHeight="1" thickTop="1" thickBot="1" x14ac:dyDescent="0.3">
      <c r="B16" s="34" t="s">
        <v>55</v>
      </c>
      <c r="C16" s="35" t="s">
        <v>8</v>
      </c>
      <c r="D16" s="102" t="s">
        <v>56</v>
      </c>
      <c r="E16" s="35" t="s">
        <v>10</v>
      </c>
      <c r="F16" s="35" t="s">
        <v>11</v>
      </c>
      <c r="G16" s="35" t="s">
        <v>12</v>
      </c>
      <c r="H16" s="35" t="s">
        <v>13</v>
      </c>
      <c r="I16" s="35" t="s">
        <v>14</v>
      </c>
      <c r="J16" s="35" t="s">
        <v>15</v>
      </c>
      <c r="K16" s="35" t="s">
        <v>16</v>
      </c>
      <c r="L16" s="35" t="s">
        <v>17</v>
      </c>
      <c r="M16" s="22" t="s">
        <v>18</v>
      </c>
      <c r="N16" s="22" t="s">
        <v>19</v>
      </c>
      <c r="O16" s="23" t="s">
        <v>20</v>
      </c>
      <c r="P16" s="36" t="s">
        <v>21</v>
      </c>
    </row>
    <row r="17" spans="1:18" ht="55.5" customHeight="1" x14ac:dyDescent="0.25">
      <c r="A17" s="163"/>
      <c r="B17" s="26" t="s">
        <v>57</v>
      </c>
      <c r="C17" s="57" t="s">
        <v>23</v>
      </c>
      <c r="D17" s="77">
        <v>0.82</v>
      </c>
      <c r="E17" s="56" t="s">
        <v>58</v>
      </c>
      <c r="F17" s="56" t="s">
        <v>59</v>
      </c>
      <c r="G17" s="77">
        <v>0.8</v>
      </c>
      <c r="H17" s="77">
        <v>0.82</v>
      </c>
      <c r="I17" s="77">
        <v>0.82</v>
      </c>
      <c r="J17" s="77">
        <v>0.82</v>
      </c>
      <c r="K17" s="77">
        <v>0.8</v>
      </c>
      <c r="L17" s="123" t="s">
        <v>60</v>
      </c>
      <c r="M17" s="124" t="s">
        <v>25</v>
      </c>
      <c r="N17" s="125" t="s">
        <v>26</v>
      </c>
      <c r="O17" s="123" t="s">
        <v>27</v>
      </c>
      <c r="P17" s="165">
        <v>1800000</v>
      </c>
    </row>
    <row r="18" spans="1:18" ht="55.5" customHeight="1" x14ac:dyDescent="0.25">
      <c r="A18" s="163"/>
      <c r="B18" s="26" t="s">
        <v>61</v>
      </c>
      <c r="C18" s="57" t="s">
        <v>23</v>
      </c>
      <c r="D18" s="77">
        <v>0.95</v>
      </c>
      <c r="E18" s="56" t="s">
        <v>46</v>
      </c>
      <c r="F18" s="56" t="s">
        <v>59</v>
      </c>
      <c r="G18" s="77">
        <v>0.98</v>
      </c>
      <c r="H18" s="77">
        <v>0.95</v>
      </c>
      <c r="I18" s="77">
        <v>0.96</v>
      </c>
      <c r="J18" s="77">
        <v>0.96</v>
      </c>
      <c r="K18" s="77">
        <v>0.98</v>
      </c>
      <c r="L18" s="123" t="s">
        <v>62</v>
      </c>
      <c r="M18" s="124" t="s">
        <v>31</v>
      </c>
      <c r="N18" s="125" t="s">
        <v>32</v>
      </c>
      <c r="O18" s="123" t="s">
        <v>33</v>
      </c>
      <c r="P18" s="165">
        <v>6000000</v>
      </c>
      <c r="R18" s="148"/>
    </row>
    <row r="19" spans="1:18" ht="55.5" customHeight="1" x14ac:dyDescent="0.25">
      <c r="A19" s="156"/>
      <c r="B19" s="26" t="s">
        <v>63</v>
      </c>
      <c r="C19" s="57" t="s">
        <v>64</v>
      </c>
      <c r="D19" s="57">
        <v>0</v>
      </c>
      <c r="E19" s="56" t="s">
        <v>65</v>
      </c>
      <c r="F19" s="56" t="s">
        <v>66</v>
      </c>
      <c r="G19" s="57" t="s">
        <v>213</v>
      </c>
      <c r="H19" s="57">
        <v>0</v>
      </c>
      <c r="I19" s="57">
        <v>0</v>
      </c>
      <c r="J19" s="57">
        <v>2</v>
      </c>
      <c r="K19" s="127">
        <v>5000</v>
      </c>
      <c r="L19" s="123" t="s">
        <v>62</v>
      </c>
      <c r="M19" s="124" t="s">
        <v>31</v>
      </c>
      <c r="N19" s="125" t="s">
        <v>32</v>
      </c>
      <c r="O19" s="123" t="s">
        <v>27</v>
      </c>
      <c r="P19" s="165">
        <v>10000000</v>
      </c>
    </row>
    <row r="20" spans="1:18" s="1" customFormat="1" ht="55.5" customHeight="1" x14ac:dyDescent="0.25">
      <c r="A20" s="171"/>
      <c r="B20" s="26" t="s">
        <v>68</v>
      </c>
      <c r="C20" s="129" t="s">
        <v>207</v>
      </c>
      <c r="D20" s="129">
        <v>0</v>
      </c>
      <c r="E20" s="123" t="s">
        <v>208</v>
      </c>
      <c r="F20" s="123" t="s">
        <v>209</v>
      </c>
      <c r="G20" s="149">
        <v>5</v>
      </c>
      <c r="H20" s="57">
        <v>0</v>
      </c>
      <c r="I20" s="57">
        <v>0</v>
      </c>
      <c r="J20" s="57">
        <v>2</v>
      </c>
      <c r="K20" s="127">
        <v>3</v>
      </c>
      <c r="L20" s="123" t="s">
        <v>72</v>
      </c>
      <c r="M20" s="132" t="s">
        <v>25</v>
      </c>
      <c r="N20" s="125" t="s">
        <v>26</v>
      </c>
      <c r="O20" s="133" t="s">
        <v>33</v>
      </c>
      <c r="P20" s="165">
        <v>300000</v>
      </c>
    </row>
    <row r="21" spans="1:18" s="1" customFormat="1" ht="55.5" customHeight="1" x14ac:dyDescent="0.25">
      <c r="A21" s="171"/>
      <c r="B21" s="26" t="s">
        <v>210</v>
      </c>
      <c r="C21" s="129" t="s">
        <v>211</v>
      </c>
      <c r="D21" s="129">
        <v>0</v>
      </c>
      <c r="E21" s="123" t="s">
        <v>212</v>
      </c>
      <c r="F21" s="123" t="s">
        <v>71</v>
      </c>
      <c r="G21" s="149">
        <v>2</v>
      </c>
      <c r="H21" s="57">
        <v>0</v>
      </c>
      <c r="I21" s="57">
        <v>0</v>
      </c>
      <c r="J21" s="57">
        <v>0</v>
      </c>
      <c r="K21" s="127">
        <v>1</v>
      </c>
      <c r="L21" s="123" t="s">
        <v>72</v>
      </c>
      <c r="M21" s="132" t="s">
        <v>25</v>
      </c>
      <c r="N21" s="125" t="s">
        <v>26</v>
      </c>
      <c r="O21" s="133" t="s">
        <v>33</v>
      </c>
      <c r="P21" s="165">
        <v>200000</v>
      </c>
    </row>
    <row r="22" spans="1:18" x14ac:dyDescent="0.25">
      <c r="B22" s="37"/>
      <c r="C22" s="38"/>
      <c r="D22" s="38"/>
      <c r="E22" s="39"/>
      <c r="F22" s="40"/>
      <c r="H22" s="41"/>
      <c r="I22" s="41"/>
      <c r="J22" s="41"/>
      <c r="K22" s="41"/>
      <c r="L22" s="41"/>
      <c r="M22" s="42"/>
      <c r="N22" s="43"/>
      <c r="O22" s="43"/>
      <c r="P22" s="42"/>
    </row>
    <row r="24" spans="1:18" ht="20.25" customHeight="1" x14ac:dyDescent="0.25">
      <c r="B24" s="206" t="s">
        <v>201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</row>
    <row r="25" spans="1:18" ht="18.75" x14ac:dyDescent="0.3">
      <c r="B25" s="3"/>
      <c r="C25" s="4"/>
      <c r="D25" s="4"/>
      <c r="E25" s="5"/>
      <c r="F25" s="5"/>
      <c r="G25" s="6"/>
      <c r="H25" s="6"/>
      <c r="I25" s="6"/>
      <c r="J25" s="6"/>
      <c r="K25" s="6"/>
      <c r="L25" s="7"/>
      <c r="M25" s="7"/>
      <c r="N25" s="8"/>
      <c r="O25" s="8"/>
      <c r="P25" s="8"/>
    </row>
    <row r="26" spans="1:18" ht="20.25" x14ac:dyDescent="0.25">
      <c r="B26" s="208" t="s">
        <v>202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8" ht="15.75" thickBot="1" x14ac:dyDescent="0.3">
      <c r="B27" s="9"/>
      <c r="C27" s="10"/>
      <c r="D27" s="10"/>
      <c r="E27" s="11"/>
      <c r="F27" s="11"/>
      <c r="G27" s="12"/>
      <c r="H27" s="12"/>
      <c r="I27" s="12"/>
      <c r="J27" s="12"/>
      <c r="K27" s="12"/>
      <c r="L27" s="10"/>
      <c r="M27" s="10"/>
      <c r="N27" s="10"/>
      <c r="O27" s="10"/>
      <c r="P27" s="10"/>
    </row>
    <row r="28" spans="1:18" ht="15.75" customHeight="1" thickTop="1" x14ac:dyDescent="0.25">
      <c r="B28" s="197" t="s">
        <v>200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</row>
    <row r="29" spans="1:18" ht="15.75" customHeight="1" thickBot="1" x14ac:dyDescent="0.3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8" ht="33" customHeight="1" thickTop="1" thickBot="1" x14ac:dyDescent="0.3">
      <c r="B30" s="13"/>
      <c r="C30" s="14"/>
      <c r="D30" s="15"/>
      <c r="E30" s="16"/>
      <c r="F30" s="16"/>
      <c r="G30" s="16"/>
      <c r="H30" s="16"/>
      <c r="I30" s="16"/>
      <c r="J30" s="16"/>
      <c r="K30" s="16"/>
      <c r="L30" s="15"/>
      <c r="M30" s="15"/>
      <c r="N30" s="15"/>
      <c r="O30" s="15"/>
      <c r="P30" s="15"/>
    </row>
    <row r="31" spans="1:18" ht="39.950000000000003" customHeight="1" thickBot="1" x14ac:dyDescent="0.3">
      <c r="B31" s="17" t="s">
        <v>3</v>
      </c>
      <c r="C31" s="210" t="s">
        <v>4</v>
      </c>
      <c r="D31" s="211"/>
      <c r="E31" s="211"/>
      <c r="F31" s="211"/>
      <c r="G31" s="211"/>
      <c r="H31" s="211"/>
      <c r="I31" s="211"/>
      <c r="J31" s="211"/>
      <c r="K31" s="211"/>
      <c r="L31" s="212"/>
      <c r="M31" s="213" t="s">
        <v>5</v>
      </c>
      <c r="N31" s="214"/>
      <c r="O31" s="215"/>
      <c r="P31" s="20" t="s">
        <v>6</v>
      </c>
    </row>
    <row r="32" spans="1:18" ht="55.5" customHeight="1" x14ac:dyDescent="0.25">
      <c r="B32" s="21" t="s">
        <v>7</v>
      </c>
      <c r="C32" s="22" t="s">
        <v>8</v>
      </c>
      <c r="D32" s="23" t="s">
        <v>9</v>
      </c>
      <c r="E32" s="24" t="s">
        <v>10</v>
      </c>
      <c r="F32" s="24" t="s">
        <v>11</v>
      </c>
      <c r="G32" s="24" t="s">
        <v>12</v>
      </c>
      <c r="H32" s="24" t="s">
        <v>13</v>
      </c>
      <c r="I32" s="24" t="s">
        <v>14</v>
      </c>
      <c r="J32" s="24" t="s">
        <v>15</v>
      </c>
      <c r="K32" s="24" t="s">
        <v>16</v>
      </c>
      <c r="L32" s="24" t="s">
        <v>17</v>
      </c>
      <c r="M32" s="24" t="s">
        <v>18</v>
      </c>
      <c r="N32" s="24" t="s">
        <v>19</v>
      </c>
      <c r="O32" s="24" t="s">
        <v>20</v>
      </c>
      <c r="P32" s="24" t="s">
        <v>21</v>
      </c>
    </row>
    <row r="33" spans="1:16" ht="55.5" customHeight="1" x14ac:dyDescent="0.25">
      <c r="A33" s="156"/>
      <c r="B33" s="26" t="s">
        <v>73</v>
      </c>
      <c r="C33" s="129" t="s">
        <v>74</v>
      </c>
      <c r="D33" s="129">
        <v>10</v>
      </c>
      <c r="E33" s="123" t="s">
        <v>75</v>
      </c>
      <c r="F33" s="123" t="s">
        <v>76</v>
      </c>
      <c r="G33" s="130">
        <v>15</v>
      </c>
      <c r="H33" s="131">
        <v>0</v>
      </c>
      <c r="I33" s="131">
        <v>0</v>
      </c>
      <c r="J33" s="131">
        <v>2</v>
      </c>
      <c r="K33" s="131">
        <v>3</v>
      </c>
      <c r="L33" s="123" t="s">
        <v>226</v>
      </c>
      <c r="M33" s="132" t="s">
        <v>25</v>
      </c>
      <c r="N33" s="125" t="s">
        <v>26</v>
      </c>
      <c r="O33" s="133" t="s">
        <v>27</v>
      </c>
      <c r="P33" s="134">
        <v>1500000</v>
      </c>
    </row>
    <row r="34" spans="1:16" ht="55.5" customHeight="1" x14ac:dyDescent="0.25">
      <c r="A34" s="156"/>
      <c r="B34" s="26" t="s">
        <v>206</v>
      </c>
      <c r="C34" s="129" t="s">
        <v>214</v>
      </c>
      <c r="D34" s="129"/>
      <c r="E34" s="123" t="s">
        <v>224</v>
      </c>
      <c r="F34" s="123" t="s">
        <v>225</v>
      </c>
      <c r="G34" s="130"/>
      <c r="H34" s="131"/>
      <c r="I34" s="131"/>
      <c r="J34" s="131"/>
      <c r="K34" s="131"/>
      <c r="L34" s="123" t="s">
        <v>226</v>
      </c>
      <c r="M34" s="132" t="s">
        <v>25</v>
      </c>
      <c r="N34" s="125" t="s">
        <v>26</v>
      </c>
      <c r="O34" s="133" t="s">
        <v>27</v>
      </c>
      <c r="P34" s="134">
        <v>4302000</v>
      </c>
    </row>
    <row r="35" spans="1:16" ht="55.5" customHeight="1" x14ac:dyDescent="0.25">
      <c r="A35" s="156"/>
      <c r="B35" s="26" t="s">
        <v>206</v>
      </c>
      <c r="C35" s="129" t="s">
        <v>214</v>
      </c>
      <c r="D35" s="129"/>
      <c r="E35" s="123" t="s">
        <v>224</v>
      </c>
      <c r="F35" s="123" t="s">
        <v>225</v>
      </c>
      <c r="G35" s="130"/>
      <c r="H35" s="131"/>
      <c r="I35" s="131"/>
      <c r="J35" s="131"/>
      <c r="K35" s="131"/>
      <c r="L35" s="123" t="s">
        <v>226</v>
      </c>
      <c r="M35" s="132" t="s">
        <v>25</v>
      </c>
      <c r="N35" s="125" t="s">
        <v>26</v>
      </c>
      <c r="O35" s="133" t="s">
        <v>27</v>
      </c>
      <c r="P35" s="134">
        <v>1000000</v>
      </c>
    </row>
    <row r="38" spans="1:16" ht="30" customHeight="1" x14ac:dyDescent="0.25">
      <c r="B38" s="194" t="s">
        <v>77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</row>
    <row r="39" spans="1:16" x14ac:dyDescent="0.25">
      <c r="B39" s="44"/>
      <c r="C39" s="45"/>
      <c r="D39" s="45"/>
      <c r="E39" s="45"/>
      <c r="F39" s="44"/>
      <c r="G39" s="46"/>
      <c r="H39" s="46"/>
      <c r="I39" s="46"/>
      <c r="J39" s="46"/>
      <c r="K39" s="46"/>
      <c r="L39" s="45"/>
      <c r="M39" s="45"/>
      <c r="N39" s="45"/>
      <c r="O39" s="45"/>
      <c r="P39" s="45"/>
    </row>
    <row r="40" spans="1:16" ht="30" customHeight="1" x14ac:dyDescent="0.25">
      <c r="B40" s="194" t="s">
        <v>78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</row>
    <row r="41" spans="1:16" ht="15.75" thickBot="1" x14ac:dyDescent="0.3">
      <c r="B41" s="44"/>
      <c r="C41" s="45"/>
      <c r="D41" s="45"/>
      <c r="E41" s="45"/>
      <c r="F41" s="44"/>
      <c r="G41" s="46"/>
      <c r="H41" s="46"/>
      <c r="I41" s="46"/>
      <c r="J41" s="46"/>
      <c r="K41" s="46"/>
      <c r="L41" s="45"/>
      <c r="M41" s="45"/>
      <c r="N41" s="45"/>
      <c r="O41" s="45"/>
      <c r="P41" s="45"/>
    </row>
    <row r="42" spans="1:16" ht="15.75" thickTop="1" x14ac:dyDescent="0.25">
      <c r="B42" s="216" t="s">
        <v>2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ht="15.75" thickBot="1" x14ac:dyDescent="0.3">
      <c r="B43" s="218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</row>
    <row r="44" spans="1:16" ht="20.25" thickTop="1" thickBot="1" x14ac:dyDescent="0.3">
      <c r="B44" s="13"/>
      <c r="C44" s="14"/>
      <c r="D44" s="15"/>
      <c r="E44" s="16"/>
      <c r="F44" s="16"/>
      <c r="G44" s="16">
        <v>40000</v>
      </c>
      <c r="H44" s="16">
        <f>+G44*5%</f>
        <v>2000</v>
      </c>
      <c r="I44" s="16"/>
      <c r="J44" s="16"/>
      <c r="K44" s="16"/>
      <c r="L44" s="15"/>
      <c r="M44" s="15"/>
      <c r="N44" s="15"/>
      <c r="O44" s="15"/>
      <c r="P44" s="15"/>
    </row>
    <row r="45" spans="1:16" ht="27.75" thickBot="1" x14ac:dyDescent="0.3">
      <c r="B45" s="17" t="s">
        <v>3</v>
      </c>
      <c r="C45" s="210" t="s">
        <v>4</v>
      </c>
      <c r="D45" s="211"/>
      <c r="E45" s="211"/>
      <c r="F45" s="211"/>
      <c r="G45" s="211"/>
      <c r="H45" s="211"/>
      <c r="I45" s="211"/>
      <c r="J45" s="211"/>
      <c r="K45" s="211"/>
      <c r="L45" s="212"/>
      <c r="M45" s="213" t="s">
        <v>5</v>
      </c>
      <c r="N45" s="214"/>
      <c r="O45" s="215"/>
      <c r="P45" s="20" t="s">
        <v>6</v>
      </c>
    </row>
    <row r="46" spans="1:16" ht="32.25" thickBot="1" x14ac:dyDescent="0.3">
      <c r="B46" s="135" t="s">
        <v>174</v>
      </c>
      <c r="C46" s="136" t="s">
        <v>8</v>
      </c>
      <c r="D46" s="137" t="s">
        <v>56</v>
      </c>
      <c r="E46" s="138" t="s">
        <v>10</v>
      </c>
      <c r="F46" s="138" t="s">
        <v>11</v>
      </c>
      <c r="G46" s="138" t="s">
        <v>12</v>
      </c>
      <c r="H46" s="138" t="s">
        <v>13</v>
      </c>
      <c r="I46" s="138" t="s">
        <v>14</v>
      </c>
      <c r="J46" s="138" t="s">
        <v>15</v>
      </c>
      <c r="K46" s="138" t="s">
        <v>16</v>
      </c>
      <c r="L46" s="138" t="s">
        <v>17</v>
      </c>
      <c r="M46" s="138" t="s">
        <v>18</v>
      </c>
      <c r="N46" s="138" t="s">
        <v>19</v>
      </c>
      <c r="O46" s="138" t="s">
        <v>20</v>
      </c>
      <c r="P46" s="138" t="s">
        <v>21</v>
      </c>
    </row>
    <row r="47" spans="1:16" ht="47.25" x14ac:dyDescent="0.25">
      <c r="A47" s="163"/>
      <c r="B47" s="26" t="s">
        <v>22</v>
      </c>
      <c r="C47" s="129" t="s">
        <v>23</v>
      </c>
      <c r="D47" s="129">
        <v>0</v>
      </c>
      <c r="E47" s="123" t="s">
        <v>24</v>
      </c>
      <c r="F47" s="123" t="s">
        <v>188</v>
      </c>
      <c r="G47" s="130">
        <v>1</v>
      </c>
      <c r="H47" s="131">
        <v>0.05</v>
      </c>
      <c r="I47" s="131">
        <v>0.2</v>
      </c>
      <c r="J47" s="131">
        <v>0.2</v>
      </c>
      <c r="K47" s="131">
        <v>0.55000000000000004</v>
      </c>
      <c r="L47" s="123" t="s">
        <v>60</v>
      </c>
      <c r="M47" s="132" t="s">
        <v>25</v>
      </c>
      <c r="N47" s="125" t="s">
        <v>26</v>
      </c>
      <c r="O47" s="133" t="s">
        <v>27</v>
      </c>
      <c r="P47" s="165">
        <v>2500000</v>
      </c>
    </row>
    <row r="48" spans="1:16" ht="55.5" customHeight="1" x14ac:dyDescent="0.25">
      <c r="A48" s="163"/>
      <c r="B48" s="26" t="s">
        <v>216</v>
      </c>
      <c r="C48" s="129" t="s">
        <v>23</v>
      </c>
      <c r="D48" s="130">
        <v>0.84</v>
      </c>
      <c r="E48" s="123" t="s">
        <v>39</v>
      </c>
      <c r="F48" s="123" t="s">
        <v>30</v>
      </c>
      <c r="G48" s="130">
        <v>0.86</v>
      </c>
      <c r="H48" s="131">
        <v>0.83</v>
      </c>
      <c r="I48" s="131">
        <v>0.86</v>
      </c>
      <c r="J48" s="131">
        <v>0.75</v>
      </c>
      <c r="K48" s="131">
        <f>+K44/G44</f>
        <v>0</v>
      </c>
      <c r="L48" s="124" t="s">
        <v>217</v>
      </c>
      <c r="M48" s="124" t="s">
        <v>31</v>
      </c>
      <c r="N48" s="125" t="s">
        <v>32</v>
      </c>
      <c r="O48" s="123" t="s">
        <v>218</v>
      </c>
      <c r="P48" s="165">
        <v>3500000</v>
      </c>
    </row>
    <row r="49" spans="1:16" ht="55.5" customHeight="1" x14ac:dyDescent="0.25">
      <c r="A49" s="163"/>
      <c r="B49" s="26" t="s">
        <v>28</v>
      </c>
      <c r="C49" s="129" t="s">
        <v>23</v>
      </c>
      <c r="D49" s="130">
        <v>0.4</v>
      </c>
      <c r="E49" s="123" t="s">
        <v>29</v>
      </c>
      <c r="F49" s="123" t="s">
        <v>30</v>
      </c>
      <c r="G49" s="130">
        <v>0.5</v>
      </c>
      <c r="H49" s="130">
        <v>0.4</v>
      </c>
      <c r="I49" s="130">
        <v>0.42</v>
      </c>
      <c r="J49" s="130">
        <v>0.45</v>
      </c>
      <c r="K49" s="130">
        <v>0.47</v>
      </c>
      <c r="L49" s="124" t="s">
        <v>62</v>
      </c>
      <c r="M49" s="124" t="s">
        <v>31</v>
      </c>
      <c r="N49" s="125" t="s">
        <v>32</v>
      </c>
      <c r="O49" s="124" t="s">
        <v>33</v>
      </c>
      <c r="P49" s="144">
        <f>(15*12000)*12</f>
        <v>2160000</v>
      </c>
    </row>
    <row r="50" spans="1:16" ht="47.25" x14ac:dyDescent="0.25">
      <c r="A50" s="163"/>
      <c r="B50" s="26" t="s">
        <v>34</v>
      </c>
      <c r="C50" s="129" t="s">
        <v>23</v>
      </c>
      <c r="D50" s="130">
        <v>0</v>
      </c>
      <c r="E50" s="123" t="s">
        <v>35</v>
      </c>
      <c r="F50" s="123" t="s">
        <v>36</v>
      </c>
      <c r="G50" s="130">
        <v>0.1</v>
      </c>
      <c r="H50" s="130">
        <v>0</v>
      </c>
      <c r="I50" s="130">
        <v>0.03</v>
      </c>
      <c r="J50" s="130">
        <v>0.04</v>
      </c>
      <c r="K50" s="130">
        <v>0.05</v>
      </c>
      <c r="L50" s="124" t="s">
        <v>62</v>
      </c>
      <c r="M50" s="124" t="s">
        <v>31</v>
      </c>
      <c r="N50" s="125" t="s">
        <v>32</v>
      </c>
      <c r="O50" s="124" t="s">
        <v>33</v>
      </c>
      <c r="P50" s="144">
        <v>1300000</v>
      </c>
    </row>
    <row r="51" spans="1:16" ht="47.25" x14ac:dyDescent="0.25">
      <c r="A51" s="163"/>
      <c r="B51" s="26" t="s">
        <v>37</v>
      </c>
      <c r="C51" s="129" t="s">
        <v>38</v>
      </c>
      <c r="D51" s="130">
        <v>0.25</v>
      </c>
      <c r="E51" s="123" t="s">
        <v>39</v>
      </c>
      <c r="F51" s="123" t="s">
        <v>189</v>
      </c>
      <c r="G51" s="130">
        <v>0.5</v>
      </c>
      <c r="H51" s="130">
        <v>0.3</v>
      </c>
      <c r="I51" s="130">
        <v>0.3</v>
      </c>
      <c r="J51" s="130">
        <v>0.35</v>
      </c>
      <c r="K51" s="130">
        <v>0.4</v>
      </c>
      <c r="L51" s="123" t="s">
        <v>72</v>
      </c>
      <c r="M51" s="124" t="s">
        <v>25</v>
      </c>
      <c r="N51" s="125" t="s">
        <v>26</v>
      </c>
      <c r="O51" s="123" t="s">
        <v>40</v>
      </c>
      <c r="P51" s="166" t="s">
        <v>41</v>
      </c>
    </row>
    <row r="52" spans="1:16" ht="55.5" customHeight="1" x14ac:dyDescent="0.25">
      <c r="A52" s="163"/>
      <c r="B52" s="26" t="s">
        <v>190</v>
      </c>
      <c r="C52" s="129" t="s">
        <v>42</v>
      </c>
      <c r="D52" s="130">
        <v>0</v>
      </c>
      <c r="E52" s="140" t="s">
        <v>43</v>
      </c>
      <c r="F52" s="123" t="s">
        <v>191</v>
      </c>
      <c r="G52" s="130">
        <v>0.5</v>
      </c>
      <c r="H52" s="130">
        <v>0.1</v>
      </c>
      <c r="I52" s="130">
        <v>0.25</v>
      </c>
      <c r="J52" s="130">
        <v>0.35</v>
      </c>
      <c r="K52" s="130">
        <v>0.4</v>
      </c>
      <c r="L52" s="124" t="s">
        <v>192</v>
      </c>
      <c r="M52" s="124" t="s">
        <v>25</v>
      </c>
      <c r="N52" s="125" t="s">
        <v>26</v>
      </c>
      <c r="O52" s="123" t="s">
        <v>193</v>
      </c>
      <c r="P52" s="144">
        <f>12*(5*15000)</f>
        <v>900000</v>
      </c>
    </row>
    <row r="53" spans="1:16" ht="47.25" x14ac:dyDescent="0.25">
      <c r="A53" s="163"/>
      <c r="B53" s="26" t="s">
        <v>44</v>
      </c>
      <c r="C53" s="129" t="s">
        <v>45</v>
      </c>
      <c r="D53" s="141">
        <v>0</v>
      </c>
      <c r="E53" s="140" t="s">
        <v>39</v>
      </c>
      <c r="F53" s="140" t="s">
        <v>194</v>
      </c>
      <c r="G53" s="130">
        <v>1</v>
      </c>
      <c r="H53" s="130">
        <v>1</v>
      </c>
      <c r="I53" s="130">
        <v>1</v>
      </c>
      <c r="J53" s="130">
        <v>1</v>
      </c>
      <c r="K53" s="130">
        <v>1</v>
      </c>
      <c r="L53" s="140" t="s">
        <v>72</v>
      </c>
      <c r="M53" s="142" t="s">
        <v>25</v>
      </c>
      <c r="N53" s="143" t="s">
        <v>26</v>
      </c>
      <c r="O53" s="123" t="s">
        <v>195</v>
      </c>
      <c r="P53" s="144">
        <v>3000000</v>
      </c>
    </row>
    <row r="54" spans="1:16" ht="31.5" x14ac:dyDescent="0.25">
      <c r="A54" s="163"/>
      <c r="B54" s="26" t="s">
        <v>196</v>
      </c>
      <c r="C54" s="129" t="s">
        <v>197</v>
      </c>
      <c r="D54" s="144">
        <v>15726148</v>
      </c>
      <c r="E54" s="140" t="s">
        <v>46</v>
      </c>
      <c r="F54" s="123" t="s">
        <v>47</v>
      </c>
      <c r="G54" s="145">
        <f>+$G$44*G48</f>
        <v>34400</v>
      </c>
      <c r="H54" s="145">
        <f t="shared" ref="H54:J54" si="0">+$G$44*H48</f>
        <v>33200</v>
      </c>
      <c r="I54" s="145">
        <f t="shared" si="0"/>
        <v>34400</v>
      </c>
      <c r="J54" s="145">
        <f t="shared" si="0"/>
        <v>30000</v>
      </c>
      <c r="K54" s="145">
        <v>15017125</v>
      </c>
      <c r="L54" s="123" t="s">
        <v>198</v>
      </c>
      <c r="M54" s="124" t="s">
        <v>48</v>
      </c>
      <c r="N54" s="125" t="s">
        <v>179</v>
      </c>
      <c r="O54" s="123" t="s">
        <v>49</v>
      </c>
      <c r="P54" s="144">
        <v>6000000</v>
      </c>
    </row>
    <row r="55" spans="1:16" ht="31.5" x14ac:dyDescent="0.25">
      <c r="A55" s="163"/>
      <c r="B55" s="26" t="s">
        <v>50</v>
      </c>
      <c r="C55" s="129" t="s">
        <v>51</v>
      </c>
      <c r="D55" s="127" t="s">
        <v>23</v>
      </c>
      <c r="E55" s="56" t="s">
        <v>52</v>
      </c>
      <c r="F55" s="56" t="s">
        <v>53</v>
      </c>
      <c r="G55" s="146">
        <v>1</v>
      </c>
      <c r="H55" s="146">
        <v>0</v>
      </c>
      <c r="I55" s="146">
        <v>0</v>
      </c>
      <c r="J55" s="146">
        <v>0</v>
      </c>
      <c r="K55" s="146">
        <v>0</v>
      </c>
      <c r="L55" s="147" t="s">
        <v>199</v>
      </c>
      <c r="M55" s="124" t="s">
        <v>31</v>
      </c>
      <c r="N55" s="125" t="s">
        <v>32</v>
      </c>
      <c r="O55" s="147" t="s">
        <v>54</v>
      </c>
      <c r="P55" s="167">
        <v>3000000</v>
      </c>
    </row>
    <row r="56" spans="1:16" x14ac:dyDescent="0.25">
      <c r="B56" s="44"/>
      <c r="C56" s="45"/>
      <c r="D56" s="45"/>
      <c r="E56" s="164"/>
      <c r="F56" s="44"/>
      <c r="G56" s="46"/>
      <c r="H56" s="46"/>
      <c r="I56" s="46"/>
      <c r="J56" s="46"/>
      <c r="K56" s="46"/>
      <c r="L56" s="45"/>
      <c r="M56" s="45"/>
      <c r="N56" s="45"/>
      <c r="O56" s="45"/>
      <c r="P56" s="45"/>
    </row>
    <row r="57" spans="1:16" ht="15.75" thickBot="1" x14ac:dyDescent="0.3">
      <c r="B57" s="44"/>
      <c r="C57" s="45"/>
      <c r="D57" s="45"/>
      <c r="E57" s="45"/>
      <c r="F57" s="44"/>
      <c r="G57" s="46"/>
      <c r="H57" s="46"/>
      <c r="I57" s="46"/>
      <c r="J57" s="46"/>
      <c r="K57" s="46"/>
      <c r="L57" s="45"/>
      <c r="M57" s="45"/>
      <c r="N57" s="45"/>
      <c r="O57" s="45"/>
      <c r="P57" s="45"/>
    </row>
    <row r="58" spans="1:16" ht="39.950000000000003" customHeight="1" thickTop="1" x14ac:dyDescent="0.25">
      <c r="B58" s="216" t="s">
        <v>205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1:16" ht="19.5" thickBot="1" x14ac:dyDescent="0.3">
      <c r="B59" s="29"/>
      <c r="C59" s="29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39.950000000000003" customHeight="1" thickBot="1" x14ac:dyDescent="0.3">
      <c r="B60" s="99" t="s">
        <v>3</v>
      </c>
      <c r="C60" s="220" t="s">
        <v>4</v>
      </c>
      <c r="D60" s="221"/>
      <c r="E60" s="221"/>
      <c r="F60" s="221"/>
      <c r="G60" s="221"/>
      <c r="H60" s="221"/>
      <c r="I60" s="221"/>
      <c r="J60" s="221"/>
      <c r="K60" s="221"/>
      <c r="L60" s="221"/>
      <c r="M60" s="222" t="s">
        <v>5</v>
      </c>
      <c r="N60" s="221"/>
      <c r="O60" s="223"/>
      <c r="P60" s="181" t="s">
        <v>6</v>
      </c>
    </row>
    <row r="61" spans="1:16" ht="55.5" customHeight="1" thickBot="1" x14ac:dyDescent="0.3">
      <c r="B61" s="101" t="s">
        <v>123</v>
      </c>
      <c r="C61" s="102" t="s">
        <v>8</v>
      </c>
      <c r="D61" s="102" t="s">
        <v>56</v>
      </c>
      <c r="E61" s="102" t="s">
        <v>10</v>
      </c>
      <c r="F61" s="102" t="s">
        <v>11</v>
      </c>
      <c r="G61" s="102" t="s">
        <v>12</v>
      </c>
      <c r="H61" s="102" t="s">
        <v>13</v>
      </c>
      <c r="I61" s="102" t="s">
        <v>14</v>
      </c>
      <c r="J61" s="102" t="s">
        <v>15</v>
      </c>
      <c r="K61" s="102" t="s">
        <v>16</v>
      </c>
      <c r="L61" s="102" t="s">
        <v>17</v>
      </c>
      <c r="M61" s="102" t="s">
        <v>18</v>
      </c>
      <c r="N61" s="102" t="s">
        <v>19</v>
      </c>
      <c r="O61" s="102" t="s">
        <v>20</v>
      </c>
      <c r="P61" s="169" t="s">
        <v>21</v>
      </c>
    </row>
    <row r="62" spans="1:16" s="53" customFormat="1" ht="55.5" customHeight="1" x14ac:dyDescent="0.25">
      <c r="A62" s="160"/>
      <c r="B62" s="48" t="s">
        <v>219</v>
      </c>
      <c r="C62" s="49" t="s">
        <v>222</v>
      </c>
      <c r="D62" s="49">
        <v>0</v>
      </c>
      <c r="E62" s="48" t="s">
        <v>86</v>
      </c>
      <c r="F62" s="48" t="s">
        <v>87</v>
      </c>
      <c r="G62" s="50">
        <v>1</v>
      </c>
      <c r="H62" s="50">
        <v>0</v>
      </c>
      <c r="I62" s="50">
        <v>0</v>
      </c>
      <c r="J62" s="50">
        <v>0</v>
      </c>
      <c r="K62" s="50">
        <v>1</v>
      </c>
      <c r="L62" s="51" t="s">
        <v>88</v>
      </c>
      <c r="M62" s="51" t="s">
        <v>89</v>
      </c>
      <c r="N62" s="52" t="s">
        <v>83</v>
      </c>
      <c r="O62" s="48" t="s">
        <v>90</v>
      </c>
      <c r="P62" s="224">
        <v>850000</v>
      </c>
    </row>
    <row r="63" spans="1:16" s="53" customFormat="1" ht="55.5" customHeight="1" x14ac:dyDescent="0.25">
      <c r="A63" s="160"/>
      <c r="B63" s="48" t="s">
        <v>220</v>
      </c>
      <c r="C63" s="49" t="s">
        <v>221</v>
      </c>
      <c r="D63" s="49">
        <v>0</v>
      </c>
      <c r="E63" s="48" t="s">
        <v>86</v>
      </c>
      <c r="F63" s="48" t="s">
        <v>87</v>
      </c>
      <c r="G63" s="50">
        <v>2</v>
      </c>
      <c r="H63" s="50">
        <v>0</v>
      </c>
      <c r="I63" s="50">
        <v>1</v>
      </c>
      <c r="J63" s="50">
        <v>0</v>
      </c>
      <c r="K63" s="50">
        <v>1</v>
      </c>
      <c r="L63" s="51" t="s">
        <v>88</v>
      </c>
      <c r="M63" s="51" t="s">
        <v>89</v>
      </c>
      <c r="N63" s="52" t="s">
        <v>83</v>
      </c>
      <c r="O63" s="48" t="s">
        <v>90</v>
      </c>
      <c r="P63" s="224"/>
    </row>
    <row r="64" spans="1:16" s="53" customFormat="1" ht="55.5" customHeight="1" x14ac:dyDescent="0.25">
      <c r="A64" s="160"/>
      <c r="B64" s="48" t="s">
        <v>91</v>
      </c>
      <c r="C64" s="49" t="s">
        <v>92</v>
      </c>
      <c r="D64" s="49">
        <v>0</v>
      </c>
      <c r="E64" s="48" t="s">
        <v>93</v>
      </c>
      <c r="F64" s="48" t="s">
        <v>94</v>
      </c>
      <c r="G64" s="54">
        <v>1</v>
      </c>
      <c r="H64" s="54">
        <v>0.1</v>
      </c>
      <c r="I64" s="54">
        <v>0</v>
      </c>
      <c r="J64" s="54">
        <v>0.2</v>
      </c>
      <c r="K64" s="54">
        <v>0.3</v>
      </c>
      <c r="L64" s="56" t="s">
        <v>95</v>
      </c>
      <c r="M64" s="56" t="s">
        <v>89</v>
      </c>
      <c r="N64" s="57" t="s">
        <v>83</v>
      </c>
      <c r="O64" s="56" t="s">
        <v>96</v>
      </c>
      <c r="P64" s="224"/>
    </row>
    <row r="65" spans="1:16" s="53" customFormat="1" ht="55.5" customHeight="1" x14ac:dyDescent="0.25">
      <c r="A65" s="160"/>
      <c r="B65" s="48" t="s">
        <v>97</v>
      </c>
      <c r="C65" s="49" t="s">
        <v>98</v>
      </c>
      <c r="D65" s="49">
        <v>0</v>
      </c>
      <c r="E65" s="48" t="s">
        <v>98</v>
      </c>
      <c r="F65" s="48" t="s">
        <v>94</v>
      </c>
      <c r="G65" s="50">
        <v>1</v>
      </c>
      <c r="H65" s="55">
        <v>0</v>
      </c>
      <c r="I65" s="55">
        <v>0</v>
      </c>
      <c r="J65" s="55">
        <v>0</v>
      </c>
      <c r="K65" s="55">
        <v>0</v>
      </c>
      <c r="L65" s="56" t="s">
        <v>95</v>
      </c>
      <c r="M65" s="56" t="s">
        <v>89</v>
      </c>
      <c r="N65" s="57" t="s">
        <v>83</v>
      </c>
      <c r="O65" s="56" t="s">
        <v>96</v>
      </c>
      <c r="P65" s="224"/>
    </row>
    <row r="66" spans="1:16" s="53" customFormat="1" ht="55.5" customHeight="1" x14ac:dyDescent="0.25">
      <c r="A66" s="179"/>
      <c r="B66" s="48" t="s">
        <v>204</v>
      </c>
      <c r="C66" s="49" t="s">
        <v>99</v>
      </c>
      <c r="D66" s="49">
        <v>0</v>
      </c>
      <c r="E66" s="48" t="s">
        <v>100</v>
      </c>
      <c r="F66" s="48" t="s">
        <v>101</v>
      </c>
      <c r="G66" s="58">
        <v>1</v>
      </c>
      <c r="H66" s="58">
        <v>0</v>
      </c>
      <c r="I66" s="58">
        <v>0</v>
      </c>
      <c r="J66" s="58">
        <v>0</v>
      </c>
      <c r="K66" s="58">
        <v>0</v>
      </c>
      <c r="L66" s="51" t="s">
        <v>102</v>
      </c>
      <c r="M66" s="51" t="s">
        <v>89</v>
      </c>
      <c r="N66" s="52" t="s">
        <v>83</v>
      </c>
      <c r="O66" s="48" t="s">
        <v>103</v>
      </c>
      <c r="P66" s="224"/>
    </row>
    <row r="67" spans="1:16" s="53" customFormat="1" ht="55.5" customHeight="1" x14ac:dyDescent="0.25">
      <c r="A67" s="179"/>
      <c r="B67" s="48" t="s">
        <v>104</v>
      </c>
      <c r="C67" s="49" t="s">
        <v>99</v>
      </c>
      <c r="D67" s="58">
        <v>0.9</v>
      </c>
      <c r="E67" s="48" t="s">
        <v>105</v>
      </c>
      <c r="F67" s="48" t="s">
        <v>101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1" t="s">
        <v>106</v>
      </c>
      <c r="M67" s="51" t="s">
        <v>89</v>
      </c>
      <c r="N67" s="52" t="s">
        <v>83</v>
      </c>
      <c r="O67" s="48" t="s">
        <v>107</v>
      </c>
      <c r="P67" s="224"/>
    </row>
    <row r="68" spans="1:16" s="53" customFormat="1" ht="55.5" customHeight="1" x14ac:dyDescent="0.25">
      <c r="A68" s="157"/>
      <c r="B68" s="48" t="s">
        <v>108</v>
      </c>
      <c r="C68" s="49" t="s">
        <v>99</v>
      </c>
      <c r="D68" s="58">
        <v>1</v>
      </c>
      <c r="E68" s="48" t="s">
        <v>109</v>
      </c>
      <c r="F68" s="48" t="s">
        <v>110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1" t="s">
        <v>106</v>
      </c>
      <c r="M68" s="51" t="s">
        <v>89</v>
      </c>
      <c r="N68" s="52" t="s">
        <v>83</v>
      </c>
      <c r="O68" s="48" t="s">
        <v>107</v>
      </c>
      <c r="P68" s="224"/>
    </row>
    <row r="69" spans="1:16" x14ac:dyDescent="0.25">
      <c r="B69" s="59" t="s">
        <v>83</v>
      </c>
    </row>
    <row r="70" spans="1:16" ht="15.75" thickBot="1" x14ac:dyDescent="0.3">
      <c r="B70" s="44"/>
      <c r="C70" s="45"/>
      <c r="D70" s="45"/>
      <c r="E70" s="45"/>
      <c r="F70" s="44"/>
      <c r="G70" s="46"/>
      <c r="H70" s="46"/>
      <c r="I70" s="46"/>
      <c r="J70" s="46"/>
      <c r="K70" s="46"/>
      <c r="L70" s="45"/>
      <c r="M70" s="45"/>
      <c r="N70" s="45"/>
      <c r="O70" s="45"/>
      <c r="P70" s="45"/>
    </row>
    <row r="71" spans="1:16" ht="39.950000000000003" customHeight="1" thickBot="1" x14ac:dyDescent="0.3">
      <c r="B71" s="225" t="s">
        <v>111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7"/>
    </row>
    <row r="72" spans="1:16" ht="19.5" thickBot="1" x14ac:dyDescent="0.3">
      <c r="B72" s="29"/>
      <c r="C72" s="29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s="61" customFormat="1" ht="39.950000000000003" customHeight="1" thickBot="1" x14ac:dyDescent="0.45">
      <c r="B73" s="118" t="s">
        <v>3</v>
      </c>
      <c r="C73" s="228" t="s">
        <v>4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2" t="s">
        <v>5</v>
      </c>
      <c r="N73" s="221"/>
      <c r="O73" s="223"/>
      <c r="P73" s="183" t="s">
        <v>6</v>
      </c>
    </row>
    <row r="74" spans="1:16" s="62" customFormat="1" ht="55.5" customHeight="1" thickBot="1" x14ac:dyDescent="0.35">
      <c r="B74" s="101" t="s">
        <v>55</v>
      </c>
      <c r="C74" s="102" t="s">
        <v>8</v>
      </c>
      <c r="D74" s="102" t="s">
        <v>9</v>
      </c>
      <c r="E74" s="102" t="s">
        <v>10</v>
      </c>
      <c r="F74" s="102" t="s">
        <v>11</v>
      </c>
      <c r="G74" s="102" t="s">
        <v>12</v>
      </c>
      <c r="H74" s="102" t="s">
        <v>13</v>
      </c>
      <c r="I74" s="102" t="s">
        <v>14</v>
      </c>
      <c r="J74" s="102" t="s">
        <v>15</v>
      </c>
      <c r="K74" s="102" t="s">
        <v>16</v>
      </c>
      <c r="L74" s="102" t="s">
        <v>17</v>
      </c>
      <c r="M74" s="102" t="s">
        <v>18</v>
      </c>
      <c r="N74" s="102" t="s">
        <v>19</v>
      </c>
      <c r="O74" s="102" t="s">
        <v>20</v>
      </c>
      <c r="P74" s="104" t="s">
        <v>21</v>
      </c>
    </row>
    <row r="75" spans="1:16" s="53" customFormat="1" ht="55.5" customHeight="1" x14ac:dyDescent="0.25">
      <c r="A75" s="160"/>
      <c r="B75" s="90" t="s">
        <v>112</v>
      </c>
      <c r="C75" s="152" t="s">
        <v>113</v>
      </c>
      <c r="D75" s="152">
        <v>0</v>
      </c>
      <c r="E75" s="92" t="s">
        <v>114</v>
      </c>
      <c r="F75" s="92" t="s">
        <v>59</v>
      </c>
      <c r="G75" s="93">
        <f>(H75+I75+J75+K75)/4</f>
        <v>1</v>
      </c>
      <c r="H75" s="93">
        <v>1</v>
      </c>
      <c r="I75" s="93">
        <v>1</v>
      </c>
      <c r="J75" s="93">
        <v>1</v>
      </c>
      <c r="K75" s="93">
        <v>1</v>
      </c>
      <c r="L75" s="94" t="s">
        <v>95</v>
      </c>
      <c r="M75" s="95" t="s">
        <v>89</v>
      </c>
      <c r="N75" s="95" t="s">
        <v>83</v>
      </c>
      <c r="O75" s="92" t="s">
        <v>115</v>
      </c>
      <c r="P75" s="229">
        <v>400000</v>
      </c>
    </row>
    <row r="76" spans="1:16" s="53" customFormat="1" ht="55.5" customHeight="1" x14ac:dyDescent="0.25">
      <c r="A76" s="160"/>
      <c r="B76" s="150" t="s">
        <v>116</v>
      </c>
      <c r="C76" s="49" t="s">
        <v>117</v>
      </c>
      <c r="D76" s="49">
        <v>0</v>
      </c>
      <c r="E76" s="48" t="s">
        <v>118</v>
      </c>
      <c r="F76" s="48" t="s">
        <v>59</v>
      </c>
      <c r="G76" s="58">
        <f>(H76+I76+J76+K76)/4</f>
        <v>1</v>
      </c>
      <c r="H76" s="58">
        <v>1</v>
      </c>
      <c r="I76" s="58">
        <v>1</v>
      </c>
      <c r="J76" s="58">
        <v>1</v>
      </c>
      <c r="K76" s="58">
        <v>1</v>
      </c>
      <c r="L76" s="51" t="s">
        <v>95</v>
      </c>
      <c r="M76" s="57" t="s">
        <v>89</v>
      </c>
      <c r="N76" s="57" t="s">
        <v>83</v>
      </c>
      <c r="O76" s="48" t="s">
        <v>115</v>
      </c>
      <c r="P76" s="230"/>
    </row>
    <row r="77" spans="1:16" s="53" customFormat="1" ht="55.5" customHeight="1" thickBot="1" x14ac:dyDescent="0.3">
      <c r="A77" s="160"/>
      <c r="B77" s="150" t="s">
        <v>119</v>
      </c>
      <c r="C77" s="65" t="s">
        <v>120</v>
      </c>
      <c r="D77" s="65">
        <v>0</v>
      </c>
      <c r="E77" s="48" t="s">
        <v>121</v>
      </c>
      <c r="F77" s="48" t="s">
        <v>59</v>
      </c>
      <c r="G77" s="66">
        <f>(H77+I77+J77+K77)/4</f>
        <v>1</v>
      </c>
      <c r="H77" s="66">
        <v>1</v>
      </c>
      <c r="I77" s="66">
        <v>1</v>
      </c>
      <c r="J77" s="66">
        <v>1</v>
      </c>
      <c r="K77" s="66">
        <v>1</v>
      </c>
      <c r="L77" s="51" t="s">
        <v>95</v>
      </c>
      <c r="M77" s="57" t="s">
        <v>89</v>
      </c>
      <c r="N77" s="57" t="s">
        <v>83</v>
      </c>
      <c r="O77" s="48" t="s">
        <v>115</v>
      </c>
      <c r="P77" s="231"/>
    </row>
    <row r="78" spans="1:16" x14ac:dyDescent="0.25">
      <c r="B78" s="67"/>
      <c r="C78" s="45"/>
      <c r="D78" s="45"/>
      <c r="E78" s="45"/>
      <c r="F78" s="44"/>
      <c r="G78" s="46"/>
      <c r="H78" s="46"/>
      <c r="I78" s="46"/>
      <c r="J78" s="46"/>
      <c r="K78" s="46"/>
      <c r="L78" s="45"/>
      <c r="M78" s="45"/>
      <c r="N78" s="45"/>
      <c r="O78" s="45"/>
      <c r="P78" s="45"/>
    </row>
    <row r="79" spans="1:16" ht="15.75" thickBot="1" x14ac:dyDescent="0.3">
      <c r="B79" s="67"/>
      <c r="C79" s="45"/>
      <c r="D79" s="45"/>
      <c r="E79" s="45"/>
      <c r="F79" s="44"/>
      <c r="G79" s="46"/>
      <c r="H79" s="46"/>
      <c r="I79" s="46"/>
      <c r="J79" s="46"/>
      <c r="K79" s="46"/>
      <c r="L79" s="45"/>
      <c r="M79" s="45"/>
      <c r="N79" s="45"/>
      <c r="O79" s="45"/>
      <c r="P79" s="45"/>
    </row>
    <row r="80" spans="1:16" ht="39.950000000000003" customHeight="1" thickTop="1" x14ac:dyDescent="0.25">
      <c r="B80" s="216" t="s">
        <v>122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</row>
    <row r="81" spans="1:16" ht="19.5" thickBot="1" x14ac:dyDescent="0.3">
      <c r="B81" s="29"/>
      <c r="C81" s="29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ht="39.950000000000003" customHeight="1" thickBot="1" x14ac:dyDescent="0.3">
      <c r="B82" s="151" t="s">
        <v>3</v>
      </c>
      <c r="C82" s="235" t="s">
        <v>4</v>
      </c>
      <c r="D82" s="236"/>
      <c r="E82" s="236"/>
      <c r="F82" s="236"/>
      <c r="G82" s="236"/>
      <c r="H82" s="236"/>
      <c r="I82" s="236"/>
      <c r="J82" s="236"/>
      <c r="K82" s="236"/>
      <c r="L82" s="236"/>
      <c r="M82" s="222" t="s">
        <v>5</v>
      </c>
      <c r="N82" s="221"/>
      <c r="O82" s="223"/>
      <c r="P82" s="181" t="s">
        <v>6</v>
      </c>
    </row>
    <row r="83" spans="1:16" s="62" customFormat="1" ht="55.5" customHeight="1" thickBot="1" x14ac:dyDescent="0.35">
      <c r="B83" s="101" t="s">
        <v>123</v>
      </c>
      <c r="C83" s="102" t="s">
        <v>8</v>
      </c>
      <c r="D83" s="102" t="s">
        <v>9</v>
      </c>
      <c r="E83" s="102" t="s">
        <v>10</v>
      </c>
      <c r="F83" s="102" t="s">
        <v>11</v>
      </c>
      <c r="G83" s="102" t="s">
        <v>12</v>
      </c>
      <c r="H83" s="102" t="s">
        <v>13</v>
      </c>
      <c r="I83" s="102" t="s">
        <v>14</v>
      </c>
      <c r="J83" s="102" t="s">
        <v>15</v>
      </c>
      <c r="K83" s="102" t="s">
        <v>16</v>
      </c>
      <c r="L83" s="102" t="s">
        <v>17</v>
      </c>
      <c r="M83" s="102" t="s">
        <v>18</v>
      </c>
      <c r="N83" s="102" t="s">
        <v>19</v>
      </c>
      <c r="O83" s="102" t="s">
        <v>20</v>
      </c>
      <c r="P83" s="169" t="s">
        <v>21</v>
      </c>
    </row>
    <row r="84" spans="1:16" s="160" customFormat="1" ht="63" customHeight="1" x14ac:dyDescent="0.25">
      <c r="B84" s="172" t="s">
        <v>124</v>
      </c>
      <c r="C84" s="173" t="s">
        <v>125</v>
      </c>
      <c r="D84" s="174">
        <v>3</v>
      </c>
      <c r="E84" s="175" t="s">
        <v>126</v>
      </c>
      <c r="F84" s="174" t="s">
        <v>127</v>
      </c>
      <c r="G84" s="93">
        <v>1</v>
      </c>
      <c r="H84" s="93">
        <v>1</v>
      </c>
      <c r="I84" s="93">
        <v>1</v>
      </c>
      <c r="J84" s="93">
        <v>1</v>
      </c>
      <c r="K84" s="93">
        <v>1</v>
      </c>
      <c r="L84" s="94" t="s">
        <v>128</v>
      </c>
      <c r="M84" s="94" t="s">
        <v>89</v>
      </c>
      <c r="N84" s="95" t="s">
        <v>83</v>
      </c>
      <c r="O84" s="175" t="s">
        <v>129</v>
      </c>
      <c r="P84" s="224">
        <v>2000000</v>
      </c>
    </row>
    <row r="85" spans="1:16" s="160" customFormat="1" ht="55.5" customHeight="1" x14ac:dyDescent="0.25">
      <c r="B85" s="237" t="s">
        <v>130</v>
      </c>
      <c r="C85" s="176" t="s">
        <v>131</v>
      </c>
      <c r="D85" s="176">
        <v>1</v>
      </c>
      <c r="E85" s="177" t="s">
        <v>132</v>
      </c>
      <c r="F85" s="176" t="s">
        <v>133</v>
      </c>
      <c r="G85" s="176">
        <v>12</v>
      </c>
      <c r="H85" s="50">
        <v>3</v>
      </c>
      <c r="I85" s="50">
        <v>3</v>
      </c>
      <c r="J85" s="50">
        <v>3</v>
      </c>
      <c r="K85" s="50">
        <v>3</v>
      </c>
      <c r="L85" s="68"/>
      <c r="M85" s="51" t="s">
        <v>89</v>
      </c>
      <c r="N85" s="58"/>
      <c r="O85" s="68"/>
      <c r="P85" s="224"/>
    </row>
    <row r="86" spans="1:16" s="160" customFormat="1" ht="55.5" customHeight="1" x14ac:dyDescent="0.25">
      <c r="B86" s="237"/>
      <c r="C86" s="176" t="s">
        <v>135</v>
      </c>
      <c r="D86" s="176">
        <v>0</v>
      </c>
      <c r="E86" s="177" t="s">
        <v>136</v>
      </c>
      <c r="F86" s="176" t="s">
        <v>137</v>
      </c>
      <c r="G86" s="176">
        <v>3</v>
      </c>
      <c r="H86" s="50">
        <v>0</v>
      </c>
      <c r="I86" s="178">
        <v>1</v>
      </c>
      <c r="J86" s="178">
        <v>1</v>
      </c>
      <c r="K86" s="178">
        <v>1</v>
      </c>
      <c r="L86" s="177"/>
      <c r="M86" s="51" t="s">
        <v>89</v>
      </c>
      <c r="N86" s="52"/>
      <c r="O86" s="177"/>
      <c r="P86" s="224"/>
    </row>
    <row r="87" spans="1:16" s="53" customFormat="1" ht="55.5" customHeight="1" x14ac:dyDescent="0.25">
      <c r="A87" s="160"/>
      <c r="B87" s="150" t="s">
        <v>223</v>
      </c>
      <c r="C87" s="65" t="s">
        <v>139</v>
      </c>
      <c r="D87" s="49">
        <v>0</v>
      </c>
      <c r="E87" s="48" t="s">
        <v>140</v>
      </c>
      <c r="F87" s="49" t="s">
        <v>141</v>
      </c>
      <c r="G87" s="49">
        <v>12</v>
      </c>
      <c r="H87" s="50">
        <v>3</v>
      </c>
      <c r="I87" s="50">
        <v>3</v>
      </c>
      <c r="J87" s="50">
        <v>3</v>
      </c>
      <c r="K87" s="50">
        <v>3</v>
      </c>
      <c r="L87" s="51" t="s">
        <v>142</v>
      </c>
      <c r="M87" s="51" t="s">
        <v>89</v>
      </c>
      <c r="N87" s="52" t="s">
        <v>143</v>
      </c>
      <c r="O87" s="48" t="s">
        <v>144</v>
      </c>
      <c r="P87" s="224"/>
    </row>
    <row r="88" spans="1:16" s="53" customFormat="1" ht="55.5" customHeight="1" x14ac:dyDescent="0.25">
      <c r="A88" s="160"/>
      <c r="B88" s="150" t="s">
        <v>145</v>
      </c>
      <c r="C88" s="65" t="s">
        <v>146</v>
      </c>
      <c r="D88" s="49">
        <v>0</v>
      </c>
      <c r="E88" s="48" t="s">
        <v>147</v>
      </c>
      <c r="F88" s="49" t="s">
        <v>137</v>
      </c>
      <c r="G88" s="49">
        <v>3</v>
      </c>
      <c r="H88" s="50">
        <v>0</v>
      </c>
      <c r="I88" s="50">
        <v>1</v>
      </c>
      <c r="J88" s="50">
        <v>1</v>
      </c>
      <c r="K88" s="50">
        <v>1</v>
      </c>
      <c r="L88" s="51"/>
      <c r="M88" s="51" t="s">
        <v>89</v>
      </c>
      <c r="N88" s="52" t="s">
        <v>83</v>
      </c>
      <c r="O88" s="48"/>
      <c r="P88" s="224"/>
    </row>
    <row r="89" spans="1:16" s="53" customFormat="1" ht="55.5" customHeight="1" x14ac:dyDescent="0.25">
      <c r="A89" s="157"/>
      <c r="B89" s="48" t="s">
        <v>148</v>
      </c>
      <c r="C89" s="49" t="s">
        <v>99</v>
      </c>
      <c r="D89" s="58">
        <v>1</v>
      </c>
      <c r="E89" s="48" t="s">
        <v>109</v>
      </c>
      <c r="F89" s="49" t="s">
        <v>110</v>
      </c>
      <c r="G89" s="58">
        <f>(H89+I89+J89+K89)/4</f>
        <v>1</v>
      </c>
      <c r="H89" s="58">
        <v>1</v>
      </c>
      <c r="I89" s="58">
        <v>1</v>
      </c>
      <c r="J89" s="58">
        <v>1</v>
      </c>
      <c r="K89" s="58">
        <v>1</v>
      </c>
      <c r="L89" s="51" t="s">
        <v>106</v>
      </c>
      <c r="M89" s="51" t="s">
        <v>89</v>
      </c>
      <c r="N89" s="52" t="s">
        <v>83</v>
      </c>
      <c r="O89" s="48" t="s">
        <v>107</v>
      </c>
      <c r="P89" s="224"/>
    </row>
    <row r="90" spans="1:16" s="53" customFormat="1" ht="55.5" customHeight="1" x14ac:dyDescent="0.25">
      <c r="A90" s="157"/>
      <c r="B90" s="48" t="s">
        <v>149</v>
      </c>
      <c r="C90" s="49" t="s">
        <v>99</v>
      </c>
      <c r="D90" s="58">
        <v>2</v>
      </c>
      <c r="E90" s="48" t="s">
        <v>109</v>
      </c>
      <c r="F90" s="49" t="s">
        <v>110</v>
      </c>
      <c r="G90" s="58">
        <f>(H90+I90+J90+K90)/4</f>
        <v>1</v>
      </c>
      <c r="H90" s="58">
        <v>1</v>
      </c>
      <c r="I90" s="58">
        <v>1</v>
      </c>
      <c r="J90" s="58">
        <v>1</v>
      </c>
      <c r="K90" s="58">
        <v>1</v>
      </c>
      <c r="L90" s="51" t="s">
        <v>106</v>
      </c>
      <c r="M90" s="51" t="s">
        <v>89</v>
      </c>
      <c r="N90" s="52" t="s">
        <v>150</v>
      </c>
      <c r="O90" s="48" t="s">
        <v>107</v>
      </c>
      <c r="P90" s="224"/>
    </row>
    <row r="91" spans="1:16" x14ac:dyDescent="0.25">
      <c r="B91" s="44"/>
      <c r="C91" s="45"/>
      <c r="D91" s="45"/>
      <c r="E91" s="45"/>
      <c r="F91" s="44"/>
      <c r="G91" s="46"/>
      <c r="H91" s="46"/>
      <c r="I91" s="46"/>
      <c r="J91" s="46"/>
      <c r="K91" s="46"/>
      <c r="L91" s="45"/>
      <c r="M91" s="45"/>
      <c r="N91" s="45"/>
      <c r="O91" s="45"/>
      <c r="P91" s="45"/>
    </row>
    <row r="93" spans="1:16" s="74" customFormat="1" x14ac:dyDescent="0.25">
      <c r="B93" s="70"/>
      <c r="C93" s="71"/>
      <c r="D93" s="71"/>
      <c r="E93" s="72"/>
      <c r="F93" s="72"/>
      <c r="G93" s="73"/>
      <c r="H93" s="73"/>
      <c r="I93" s="73"/>
      <c r="J93" s="73"/>
      <c r="K93" s="73"/>
      <c r="L93" s="72"/>
      <c r="M93" s="72"/>
      <c r="N93" s="72"/>
      <c r="O93" s="72"/>
      <c r="P93" s="72"/>
    </row>
    <row r="94" spans="1:16" s="74" customFormat="1" ht="15.75" thickBot="1" x14ac:dyDescent="0.3">
      <c r="B94" s="119"/>
      <c r="C94" s="120"/>
      <c r="D94" s="120"/>
      <c r="E94" s="121"/>
      <c r="F94" s="121"/>
      <c r="G94" s="122"/>
      <c r="H94" s="122"/>
      <c r="I94" s="122"/>
      <c r="J94" s="122"/>
      <c r="K94" s="122"/>
      <c r="L94" s="121"/>
      <c r="M94" s="121"/>
      <c r="N94" s="121"/>
      <c r="O94" s="121"/>
      <c r="P94" s="121"/>
    </row>
    <row r="95" spans="1:16" s="74" customFormat="1" ht="39.950000000000003" customHeight="1" thickBot="1" x14ac:dyDescent="0.3">
      <c r="B95" s="232" t="s">
        <v>175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4"/>
    </row>
    <row r="96" spans="1:16" s="74" customFormat="1" ht="15.75" thickBot="1" x14ac:dyDescent="0.3">
      <c r="B96" s="76"/>
      <c r="C96" s="75"/>
      <c r="D96" s="75"/>
      <c r="E96" s="76"/>
      <c r="F96" s="76"/>
      <c r="G96" s="75"/>
      <c r="H96" s="75"/>
      <c r="I96" s="75"/>
      <c r="J96" s="75"/>
      <c r="K96" s="75"/>
      <c r="L96" s="76"/>
      <c r="M96" s="182"/>
      <c r="N96" s="182"/>
      <c r="O96" s="182"/>
      <c r="P96" s="76"/>
    </row>
    <row r="97" spans="1:36" s="114" customFormat="1" ht="39.950000000000003" customHeight="1" thickTop="1" thickBot="1" x14ac:dyDescent="0.45">
      <c r="B97" s="151" t="s">
        <v>3</v>
      </c>
      <c r="C97" s="238" t="s">
        <v>4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22" t="s">
        <v>5</v>
      </c>
      <c r="N97" s="221"/>
      <c r="O97" s="223"/>
      <c r="P97" s="181" t="s">
        <v>6</v>
      </c>
    </row>
    <row r="98" spans="1:36" s="62" customFormat="1" ht="55.5" customHeight="1" thickBot="1" x14ac:dyDescent="0.35">
      <c r="B98" s="101" t="s">
        <v>151</v>
      </c>
      <c r="C98" s="102" t="s">
        <v>8</v>
      </c>
      <c r="D98" s="102" t="s">
        <v>9</v>
      </c>
      <c r="E98" s="102" t="s">
        <v>10</v>
      </c>
      <c r="F98" s="102" t="s">
        <v>152</v>
      </c>
      <c r="G98" s="102" t="s">
        <v>12</v>
      </c>
      <c r="H98" s="102" t="s">
        <v>13</v>
      </c>
      <c r="I98" s="102" t="s">
        <v>14</v>
      </c>
      <c r="J98" s="102" t="s">
        <v>15</v>
      </c>
      <c r="K98" s="102" t="s">
        <v>16</v>
      </c>
      <c r="L98" s="102" t="s">
        <v>17</v>
      </c>
      <c r="M98" s="102" t="s">
        <v>18</v>
      </c>
      <c r="N98" s="102" t="s">
        <v>19</v>
      </c>
      <c r="O98" s="102" t="s">
        <v>20</v>
      </c>
      <c r="P98" s="103" t="s">
        <v>153</v>
      </c>
      <c r="AJ98" s="115"/>
    </row>
    <row r="99" spans="1:36" s="78" customFormat="1" ht="55.5" customHeight="1" x14ac:dyDescent="0.25">
      <c r="A99" s="170"/>
      <c r="B99" s="107" t="s">
        <v>154</v>
      </c>
      <c r="C99" s="108" t="s">
        <v>155</v>
      </c>
      <c r="D99" s="109">
        <v>1</v>
      </c>
      <c r="E99" s="107" t="s">
        <v>215</v>
      </c>
      <c r="F99" s="107" t="s">
        <v>157</v>
      </c>
      <c r="G99" s="109">
        <v>1</v>
      </c>
      <c r="H99" s="109">
        <v>1</v>
      </c>
      <c r="I99" s="109">
        <v>1</v>
      </c>
      <c r="J99" s="109">
        <v>1</v>
      </c>
      <c r="K99" s="109">
        <v>1</v>
      </c>
      <c r="L99" s="107" t="s">
        <v>158</v>
      </c>
      <c r="M99" s="107" t="s">
        <v>25</v>
      </c>
      <c r="N99" s="108" t="s">
        <v>159</v>
      </c>
      <c r="O99" s="107" t="s">
        <v>160</v>
      </c>
      <c r="P99" s="144">
        <v>500000</v>
      </c>
    </row>
    <row r="100" spans="1:36" s="74" customFormat="1" x14ac:dyDescent="0.25">
      <c r="B100" s="79"/>
      <c r="C100" s="60"/>
      <c r="D100" s="60"/>
      <c r="E100" s="79"/>
      <c r="F100" s="79"/>
      <c r="G100" s="28"/>
      <c r="H100" s="28"/>
      <c r="I100" s="28"/>
      <c r="J100" s="28"/>
      <c r="K100" s="28"/>
      <c r="L100" s="79"/>
      <c r="M100" s="79"/>
      <c r="N100" s="79"/>
      <c r="O100" s="79"/>
      <c r="P100" s="79"/>
    </row>
    <row r="101" spans="1:36" s="74" customFormat="1" ht="15.75" thickBot="1" x14ac:dyDescent="0.3">
      <c r="B101" s="79"/>
      <c r="C101" s="60"/>
      <c r="D101" s="60"/>
      <c r="E101" s="79"/>
      <c r="F101" s="79"/>
      <c r="G101" s="28"/>
      <c r="H101" s="28"/>
      <c r="I101" s="28"/>
      <c r="J101" s="28"/>
      <c r="K101" s="28"/>
      <c r="L101" s="79"/>
      <c r="M101" s="79"/>
      <c r="N101" s="79"/>
      <c r="O101" s="79"/>
      <c r="P101" s="79"/>
    </row>
    <row r="102" spans="1:36" s="74" customFormat="1" ht="39.950000000000003" customHeight="1" thickBot="1" x14ac:dyDescent="0.3">
      <c r="B102" s="232" t="s">
        <v>176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4"/>
    </row>
    <row r="103" spans="1:36" s="74" customFormat="1" ht="15.75" thickBot="1" x14ac:dyDescent="0.3">
      <c r="B103" s="79"/>
      <c r="C103" s="60"/>
      <c r="D103" s="60"/>
      <c r="E103" s="79"/>
      <c r="F103" s="79"/>
      <c r="G103" s="28"/>
      <c r="H103" s="28"/>
      <c r="I103" s="28"/>
      <c r="J103" s="28"/>
      <c r="K103" s="28"/>
      <c r="L103" s="79"/>
      <c r="M103" s="79"/>
      <c r="N103" s="79"/>
      <c r="O103" s="79"/>
      <c r="P103" s="79"/>
    </row>
    <row r="104" spans="1:36" s="114" customFormat="1" ht="39.950000000000003" customHeight="1" thickBot="1" x14ac:dyDescent="0.45">
      <c r="B104" s="116" t="s">
        <v>3</v>
      </c>
      <c r="C104" s="220" t="s">
        <v>4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2" t="s">
        <v>5</v>
      </c>
      <c r="N104" s="221"/>
      <c r="O104" s="223"/>
      <c r="P104" s="183" t="s">
        <v>6</v>
      </c>
    </row>
    <row r="105" spans="1:36" s="115" customFormat="1" ht="55.5" customHeight="1" thickBot="1" x14ac:dyDescent="0.35">
      <c r="B105" s="101" t="s">
        <v>151</v>
      </c>
      <c r="C105" s="102" t="s">
        <v>8</v>
      </c>
      <c r="D105" s="102" t="s">
        <v>56</v>
      </c>
      <c r="E105" s="102" t="s">
        <v>10</v>
      </c>
      <c r="F105" s="102" t="s">
        <v>152</v>
      </c>
      <c r="G105" s="102" t="s">
        <v>12</v>
      </c>
      <c r="H105" s="102" t="s">
        <v>13</v>
      </c>
      <c r="I105" s="102" t="s">
        <v>14</v>
      </c>
      <c r="J105" s="102" t="s">
        <v>15</v>
      </c>
      <c r="K105" s="102" t="s">
        <v>16</v>
      </c>
      <c r="L105" s="102" t="s">
        <v>17</v>
      </c>
      <c r="M105" s="102" t="s">
        <v>18</v>
      </c>
      <c r="N105" s="102" t="s">
        <v>19</v>
      </c>
      <c r="O105" s="102" t="s">
        <v>20</v>
      </c>
      <c r="P105" s="103" t="s">
        <v>153</v>
      </c>
    </row>
    <row r="106" spans="1:36" s="78" customFormat="1" ht="63" customHeight="1" x14ac:dyDescent="0.25">
      <c r="A106" s="170"/>
      <c r="B106" s="111" t="s">
        <v>161</v>
      </c>
      <c r="C106" s="108" t="s">
        <v>162</v>
      </c>
      <c r="D106" s="158">
        <v>0</v>
      </c>
      <c r="E106" s="107" t="s">
        <v>163</v>
      </c>
      <c r="F106" s="107" t="s">
        <v>177</v>
      </c>
      <c r="G106" s="109">
        <v>1</v>
      </c>
      <c r="H106" s="109">
        <v>0.8</v>
      </c>
      <c r="I106" s="109">
        <v>1</v>
      </c>
      <c r="J106" s="109">
        <v>1</v>
      </c>
      <c r="K106" s="109">
        <v>1</v>
      </c>
      <c r="L106" s="107" t="s">
        <v>178</v>
      </c>
      <c r="M106" s="107" t="s">
        <v>31</v>
      </c>
      <c r="N106" s="108" t="s">
        <v>179</v>
      </c>
      <c r="O106" s="107" t="s">
        <v>180</v>
      </c>
      <c r="P106" s="144">
        <v>10150000</v>
      </c>
    </row>
    <row r="107" spans="1:36" s="78" customFormat="1" ht="55.5" customHeight="1" x14ac:dyDescent="0.25">
      <c r="A107" s="170"/>
      <c r="B107" s="80" t="s">
        <v>164</v>
      </c>
      <c r="C107" s="57" t="s">
        <v>165</v>
      </c>
      <c r="D107" s="57">
        <v>0</v>
      </c>
      <c r="E107" s="56" t="s">
        <v>166</v>
      </c>
      <c r="F107" s="56" t="s">
        <v>177</v>
      </c>
      <c r="G107" s="77">
        <v>1</v>
      </c>
      <c r="H107" s="77">
        <v>1</v>
      </c>
      <c r="I107" s="77">
        <v>1</v>
      </c>
      <c r="J107" s="77">
        <v>1</v>
      </c>
      <c r="K107" s="77">
        <v>1</v>
      </c>
      <c r="L107" s="83" t="s">
        <v>181</v>
      </c>
      <c r="M107" s="83" t="s">
        <v>25</v>
      </c>
      <c r="N107" s="84" t="s">
        <v>26</v>
      </c>
      <c r="O107" s="56" t="s">
        <v>182</v>
      </c>
      <c r="P107" s="144">
        <v>200000</v>
      </c>
    </row>
    <row r="108" spans="1:36" s="78" customFormat="1" ht="55.5" customHeight="1" x14ac:dyDescent="0.25">
      <c r="A108" s="170"/>
      <c r="B108" s="80" t="s">
        <v>167</v>
      </c>
      <c r="C108" s="57" t="s">
        <v>23</v>
      </c>
      <c r="D108" s="57">
        <v>0</v>
      </c>
      <c r="E108" s="56" t="s">
        <v>168</v>
      </c>
      <c r="F108" s="85" t="s">
        <v>183</v>
      </c>
      <c r="G108" s="77">
        <v>1</v>
      </c>
      <c r="H108" s="77">
        <v>0.8</v>
      </c>
      <c r="I108" s="77">
        <v>0.9</v>
      </c>
      <c r="J108" s="77">
        <v>0.9</v>
      </c>
      <c r="K108" s="77">
        <v>1</v>
      </c>
      <c r="L108" s="83" t="s">
        <v>169</v>
      </c>
      <c r="M108" s="56" t="s">
        <v>31</v>
      </c>
      <c r="N108" s="57" t="s">
        <v>179</v>
      </c>
      <c r="O108" s="56" t="s">
        <v>182</v>
      </c>
      <c r="P108" s="144">
        <v>11619200</v>
      </c>
    </row>
    <row r="109" spans="1:36" s="53" customFormat="1" ht="55.5" customHeight="1" x14ac:dyDescent="0.25">
      <c r="A109" s="160"/>
      <c r="B109" s="80" t="s">
        <v>170</v>
      </c>
      <c r="C109" s="57" t="s">
        <v>23</v>
      </c>
      <c r="D109" s="159">
        <v>0</v>
      </c>
      <c r="E109" s="56" t="s">
        <v>171</v>
      </c>
      <c r="F109" s="85" t="s">
        <v>184</v>
      </c>
      <c r="G109" s="77">
        <v>1</v>
      </c>
      <c r="H109" s="77">
        <v>0</v>
      </c>
      <c r="I109" s="77">
        <v>0.6</v>
      </c>
      <c r="J109" s="77">
        <v>0.9</v>
      </c>
      <c r="K109" s="77">
        <v>1</v>
      </c>
      <c r="L109" s="83" t="s">
        <v>169</v>
      </c>
      <c r="M109" s="56" t="s">
        <v>31</v>
      </c>
      <c r="N109" s="84" t="s">
        <v>26</v>
      </c>
      <c r="O109" s="56" t="s">
        <v>172</v>
      </c>
      <c r="P109" s="144">
        <v>32000000</v>
      </c>
    </row>
    <row r="110" spans="1:36" s="53" customFormat="1" ht="55.5" customHeight="1" x14ac:dyDescent="0.25">
      <c r="A110" s="160"/>
      <c r="B110" s="80" t="s">
        <v>185</v>
      </c>
      <c r="C110" s="57" t="s">
        <v>23</v>
      </c>
      <c r="D110" s="162">
        <v>0.89880000000000004</v>
      </c>
      <c r="E110" s="56" t="s">
        <v>173</v>
      </c>
      <c r="F110" s="85" t="s">
        <v>186</v>
      </c>
      <c r="G110" s="77">
        <v>1</v>
      </c>
      <c r="H110" s="161">
        <v>1</v>
      </c>
      <c r="I110" s="161">
        <v>0.96560000000000001</v>
      </c>
      <c r="J110" s="161">
        <v>0.96140000000000003</v>
      </c>
      <c r="K110" s="161">
        <v>0.98170000000000002</v>
      </c>
      <c r="L110" s="83" t="s">
        <v>187</v>
      </c>
      <c r="M110" s="56" t="s">
        <v>31</v>
      </c>
      <c r="N110" s="84" t="s">
        <v>26</v>
      </c>
      <c r="O110" s="56" t="s">
        <v>182</v>
      </c>
      <c r="P110" s="144">
        <v>50000</v>
      </c>
    </row>
    <row r="113" spans="2:36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36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36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36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36" s="1" customFormat="1" ht="50.25" customHeight="1" x14ac:dyDescent="0.2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36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36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36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36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36" ht="63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36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36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mergeCells count="35">
    <mergeCell ref="B102:P102"/>
    <mergeCell ref="C104:L104"/>
    <mergeCell ref="M104:O104"/>
    <mergeCell ref="C82:L82"/>
    <mergeCell ref="M82:O82"/>
    <mergeCell ref="P84:P90"/>
    <mergeCell ref="B85:B86"/>
    <mergeCell ref="B95:P95"/>
    <mergeCell ref="C97:L97"/>
    <mergeCell ref="M97:O97"/>
    <mergeCell ref="B80:P80"/>
    <mergeCell ref="B40:P40"/>
    <mergeCell ref="B42:P43"/>
    <mergeCell ref="C45:L45"/>
    <mergeCell ref="M45:O45"/>
    <mergeCell ref="B58:P58"/>
    <mergeCell ref="C60:L60"/>
    <mergeCell ref="M60:O60"/>
    <mergeCell ref="P62:P68"/>
    <mergeCell ref="B71:P71"/>
    <mergeCell ref="C73:L73"/>
    <mergeCell ref="M73:O73"/>
    <mergeCell ref="P75:P77"/>
    <mergeCell ref="B38:P38"/>
    <mergeCell ref="B3:P3"/>
    <mergeCell ref="B8:P8"/>
    <mergeCell ref="B10:P10"/>
    <mergeCell ref="B12:P13"/>
    <mergeCell ref="D15:L15"/>
    <mergeCell ref="M15:O15"/>
    <mergeCell ref="B24:P24"/>
    <mergeCell ref="B26:P26"/>
    <mergeCell ref="B28:P29"/>
    <mergeCell ref="C31:L31"/>
    <mergeCell ref="M31:O31"/>
  </mergeCells>
  <dataValidations count="13">
    <dataValidation type="list" allowBlank="1" sqref="N106:N110" xr:uid="{00000000-0002-0000-0000-000000000000}">
      <formula1>Impacto</formula1>
    </dataValidation>
    <dataValidation allowBlank="1" showInputMessage="1" showErrorMessage="1" promptTitle="Programación:" prompt="Favor establecer la meta del producto que se espera alcanzar. " sqref="I86:K86" xr:uid="{00000000-0002-0000-0000-000001000000}"/>
    <dataValidation allowBlank="1" showInputMessage="1" showErrorMessage="1" promptTitle="Meta global " prompt="Expresión de un objetivo (producto o subproducto a entregar) presentado en términos cuantitativos." sqref="G74 G46 G32 G83" xr:uid="{00000000-0002-0000-0000-000002000000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N74 N46 N32 N83" xr:uid="{00000000-0002-0000-0000-000003000000}"/>
    <dataValidation allowBlank="1" showInputMessage="1" showErrorMessage="1" promptTitle="Riesgo Asociado" prompt="Incluya aquí los eventos que puedan entorpecer la realización del producto" sqref="L74 L46 L32 L83" xr:uid="{00000000-0002-0000-0000-000004000000}"/>
    <dataValidation allowBlank="1" showInputMessage="1" showErrorMessage="1" promptTitle="Acciones de Mitigación" prompt="Incluya acciones de prevención para la reducción de ocurrencia de riesgos" sqref="O74 O46 O32 O83" xr:uid="{00000000-0002-0000-0000-000005000000}"/>
    <dataValidation allowBlank="1" showInputMessage="1" showErrorMessage="1" promptTitle="Presupuesto" prompt="Cálculo anticipado del coste de una actividad, expresado en asignación monetaria." sqref="P74 P46 P32 P83" xr:uid="{00000000-0002-0000-0000-000006000000}"/>
    <dataValidation allowBlank="1" showInputMessage="1" showErrorMessage="1" promptTitle="Línea base" prompt="Incluya la meta o valor obtenido en el período anterior." sqref="D74 D32 D83" xr:uid="{00000000-0002-0000-0000-000007000000}"/>
    <dataValidation allowBlank="1" showInputMessage="1" showErrorMessage="1" promptTitle="Involucrados" prompt="Incluya las áreas que contribuyen al logro del producto. Aplica para instituciones externas._x000a_" sqref="F74 F46 F32 F83" xr:uid="{00000000-0002-0000-0000-000008000000}"/>
    <dataValidation allowBlank="1" showInputMessage="1" showErrorMessage="1" promptTitle="Unidad de medida" prompt="Es una herramienta de medición del producto. Solo mide, no opina. Ejemplo: Técnicos capacitados." sqref="C74 C46 C32 C83" xr:uid="{00000000-0002-0000-0000-000009000000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E74 E46 E32 E83" xr:uid="{00000000-0002-0000-0000-00000A000000}"/>
    <dataValidation type="list" allowBlank="1" showInputMessage="1" showErrorMessage="1" sqref="N86:N88 N84" xr:uid="{00000000-0002-0000-0000-00000B000000}">
      <formula1>#REF!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B74:B75 B46 B32 B83" xr:uid="{00000000-0002-0000-0000-00000C000000}"/>
  </dataValidations>
  <pageMargins left="0.25" right="0.25" top="0.75" bottom="0.75" header="0.3" footer="0.3"/>
  <pageSetup paperSize="11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9FE2-3A7B-45CC-94AE-37D857D08BC1}">
  <sheetPr>
    <tabColor rgb="FF00B050"/>
  </sheetPr>
  <dimension ref="A2:AI120"/>
  <sheetViews>
    <sheetView showGridLines="0" topLeftCell="D26" zoomScaleNormal="100" zoomScalePageLayoutView="40" workbookViewId="0">
      <selection activeCell="E37" sqref="E37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188" customWidth="1"/>
    <col min="3" max="3" width="15.85546875" style="188" customWidth="1"/>
    <col min="4" max="4" width="61" style="188" customWidth="1"/>
    <col min="5" max="5" width="51.5703125" style="1" customWidth="1"/>
    <col min="6" max="10" width="18.28515625" style="28" customWidth="1"/>
    <col min="11" max="11" width="52.85546875" style="188" customWidth="1"/>
    <col min="12" max="12" width="31.7109375" style="1" customWidth="1"/>
    <col min="13" max="13" width="16.85546875" style="1" customWidth="1"/>
    <col min="14" max="14" width="68.85546875" style="1" customWidth="1"/>
    <col min="15" max="15" width="51" style="1" customWidth="1"/>
    <col min="16" max="16" width="11.42578125" style="2"/>
    <col min="17" max="17" width="14.5703125" style="2" bestFit="1" customWidth="1"/>
    <col min="18" max="16384" width="11.42578125" style="2"/>
  </cols>
  <sheetData>
    <row r="2" spans="1:15" ht="15.75" thickBot="1" x14ac:dyDescent="0.3"/>
    <row r="3" spans="1:15" ht="129.6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</row>
    <row r="8" spans="1:15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5" ht="18.75" x14ac:dyDescent="0.3">
      <c r="A9" s="3"/>
      <c r="B9" s="4"/>
      <c r="C9" s="4"/>
      <c r="D9" s="5"/>
      <c r="E9" s="5"/>
      <c r="F9" s="6"/>
      <c r="G9" s="6"/>
      <c r="H9" s="6"/>
      <c r="I9" s="6"/>
      <c r="J9" s="6"/>
      <c r="K9" s="7"/>
      <c r="L9" s="7"/>
      <c r="M9" s="8"/>
      <c r="N9" s="8"/>
      <c r="O9" s="8"/>
    </row>
    <row r="10" spans="1:15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1" spans="1:15" ht="15.75" thickBot="1" x14ac:dyDescent="0.3">
      <c r="A11" s="2"/>
      <c r="B11" s="27"/>
      <c r="C11" s="27"/>
      <c r="D11" s="1"/>
      <c r="K11" s="2"/>
      <c r="L11" s="2"/>
      <c r="M11" s="2"/>
      <c r="N11" s="27"/>
      <c r="O11" s="2"/>
    </row>
    <row r="12" spans="1:15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20.25" thickTop="1" thickBot="1" x14ac:dyDescent="0.3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0"/>
      <c r="M14" s="30"/>
      <c r="N14" s="30"/>
      <c r="O14" s="30"/>
    </row>
    <row r="15" spans="1:15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2"/>
      <c r="J15" s="202"/>
      <c r="K15" s="202"/>
      <c r="L15" s="203" t="s">
        <v>5</v>
      </c>
      <c r="M15" s="204"/>
      <c r="N15" s="205"/>
      <c r="O15" s="184" t="s">
        <v>6</v>
      </c>
    </row>
    <row r="16" spans="1:15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240</v>
      </c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22" t="s">
        <v>18</v>
      </c>
      <c r="M16" s="22" t="s">
        <v>19</v>
      </c>
      <c r="N16" s="23" t="s">
        <v>20</v>
      </c>
      <c r="O16" s="36" t="s">
        <v>21</v>
      </c>
    </row>
    <row r="17" spans="1:17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325">
        <f>+VLOOKUP(A17,Metas[],4,0)</f>
        <v>0.82</v>
      </c>
      <c r="G17" s="77">
        <v>0.82</v>
      </c>
      <c r="H17" s="77">
        <v>0.82</v>
      </c>
      <c r="I17" s="77">
        <v>0.82</v>
      </c>
      <c r="J17" s="77">
        <v>0.8</v>
      </c>
      <c r="K17" s="123" t="s">
        <v>60</v>
      </c>
      <c r="L17" s="124" t="s">
        <v>25</v>
      </c>
      <c r="M17" s="125" t="s">
        <v>26</v>
      </c>
      <c r="N17" s="123" t="s">
        <v>27</v>
      </c>
      <c r="O17" s="165">
        <v>1800000</v>
      </c>
    </row>
    <row r="18" spans="1:17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325">
        <f>+VLOOKUP(A18,Metas[],4,0)</f>
        <v>0.96</v>
      </c>
      <c r="G18" s="77">
        <v>0.95</v>
      </c>
      <c r="H18" s="77">
        <v>0.96</v>
      </c>
      <c r="I18" s="77">
        <v>0.96</v>
      </c>
      <c r="J18" s="77">
        <v>0.98</v>
      </c>
      <c r="K18" s="123" t="s">
        <v>62</v>
      </c>
      <c r="L18" s="124" t="s">
        <v>31</v>
      </c>
      <c r="M18" s="125" t="s">
        <v>32</v>
      </c>
      <c r="N18" s="123" t="s">
        <v>33</v>
      </c>
      <c r="O18" s="165">
        <v>6000000</v>
      </c>
      <c r="Q18" s="148"/>
    </row>
    <row r="19" spans="1:17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324">
        <f>+VLOOKUP(A19,Metas[],4,0)</f>
        <v>800</v>
      </c>
      <c r="G19" s="57">
        <v>0</v>
      </c>
      <c r="H19" s="57">
        <v>0</v>
      </c>
      <c r="I19" s="57">
        <v>2</v>
      </c>
      <c r="J19" s="127">
        <v>5000</v>
      </c>
      <c r="K19" s="123" t="s">
        <v>62</v>
      </c>
      <c r="L19" s="124" t="s">
        <v>31</v>
      </c>
      <c r="M19" s="125" t="s">
        <v>32</v>
      </c>
      <c r="N19" s="123" t="s">
        <v>27</v>
      </c>
      <c r="O19" s="165">
        <v>10000000</v>
      </c>
    </row>
    <row r="20" spans="1:17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324">
        <f>+VLOOKUP(A20,Metas[],4,0)</f>
        <v>0</v>
      </c>
      <c r="G20" s="57">
        <v>0</v>
      </c>
      <c r="H20" s="57">
        <v>0</v>
      </c>
      <c r="I20" s="57">
        <v>2</v>
      </c>
      <c r="J20" s="127">
        <v>3</v>
      </c>
      <c r="K20" s="123" t="s">
        <v>72</v>
      </c>
      <c r="L20" s="132" t="s">
        <v>25</v>
      </c>
      <c r="M20" s="125" t="s">
        <v>26</v>
      </c>
      <c r="N20" s="133" t="s">
        <v>33</v>
      </c>
      <c r="O20" s="165">
        <v>300000</v>
      </c>
    </row>
    <row r="21" spans="1:17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324">
        <f>+VLOOKUP(A21,Metas[],4,0)</f>
        <v>0</v>
      </c>
      <c r="G21" s="57">
        <v>0</v>
      </c>
      <c r="H21" s="57">
        <v>0</v>
      </c>
      <c r="I21" s="57">
        <v>0</v>
      </c>
      <c r="J21" s="127">
        <v>1</v>
      </c>
      <c r="K21" s="123" t="s">
        <v>72</v>
      </c>
      <c r="L21" s="132" t="s">
        <v>25</v>
      </c>
      <c r="M21" s="125" t="s">
        <v>26</v>
      </c>
      <c r="N21" s="133" t="s">
        <v>33</v>
      </c>
      <c r="O21" s="165">
        <v>200000</v>
      </c>
    </row>
    <row r="22" spans="1:17" x14ac:dyDescent="0.25">
      <c r="A22" s="37"/>
      <c r="B22" s="38"/>
      <c r="C22" s="38"/>
      <c r="D22" s="39"/>
      <c r="E22" s="40"/>
      <c r="G22" s="41"/>
      <c r="H22" s="41"/>
      <c r="I22" s="41"/>
      <c r="J22" s="41"/>
      <c r="K22" s="41"/>
      <c r="L22" s="42"/>
      <c r="M22" s="43"/>
      <c r="N22" s="43"/>
      <c r="O22" s="42"/>
    </row>
    <row r="24" spans="1:17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7" ht="18.75" x14ac:dyDescent="0.3">
      <c r="A25" s="3"/>
      <c r="B25" s="4"/>
      <c r="C25" s="4"/>
      <c r="D25" s="5"/>
      <c r="E25" s="5"/>
      <c r="F25" s="6"/>
      <c r="G25" s="6"/>
      <c r="H25" s="6"/>
      <c r="I25" s="6"/>
      <c r="J25" s="6"/>
      <c r="K25" s="7"/>
      <c r="L25" s="7"/>
      <c r="M25" s="8"/>
      <c r="N25" s="8"/>
      <c r="O25" s="8"/>
    </row>
    <row r="26" spans="1:17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7" ht="15.75" thickBot="1" x14ac:dyDescent="0.3">
      <c r="A27" s="9"/>
      <c r="B27" s="10"/>
      <c r="C27" s="10"/>
      <c r="D27" s="11"/>
      <c r="E27" s="11"/>
      <c r="F27" s="12"/>
      <c r="G27" s="12"/>
      <c r="H27" s="12"/>
      <c r="I27" s="12"/>
      <c r="J27" s="12"/>
      <c r="K27" s="10"/>
      <c r="L27" s="10"/>
      <c r="M27" s="10"/>
      <c r="N27" s="10"/>
      <c r="O27" s="10"/>
    </row>
    <row r="28" spans="1:17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</row>
    <row r="29" spans="1:17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  <row r="30" spans="1:17" ht="33" customHeight="1" thickTop="1" thickBot="1" x14ac:dyDescent="0.3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</row>
    <row r="31" spans="1:17" ht="39.950000000000003" customHeight="1" thickBot="1" x14ac:dyDescent="0.3">
      <c r="A31" s="189" t="s">
        <v>3</v>
      </c>
      <c r="B31" s="210" t="s">
        <v>4</v>
      </c>
      <c r="C31" s="211"/>
      <c r="D31" s="211"/>
      <c r="E31" s="211"/>
      <c r="F31" s="211"/>
      <c r="G31" s="211"/>
      <c r="H31" s="211"/>
      <c r="I31" s="211"/>
      <c r="J31" s="211"/>
      <c r="K31" s="212"/>
      <c r="L31" s="213" t="s">
        <v>5</v>
      </c>
      <c r="M31" s="214"/>
      <c r="N31" s="215"/>
      <c r="O31" s="20" t="s">
        <v>6</v>
      </c>
    </row>
    <row r="32" spans="1:17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244</v>
      </c>
      <c r="G32" s="24" t="s">
        <v>13</v>
      </c>
      <c r="H32" s="24" t="s">
        <v>14</v>
      </c>
      <c r="I32" s="24" t="s">
        <v>15</v>
      </c>
      <c r="J32" s="24" t="s">
        <v>16</v>
      </c>
      <c r="K32" s="24" t="s">
        <v>17</v>
      </c>
      <c r="L32" s="24" t="s">
        <v>18</v>
      </c>
      <c r="M32" s="24" t="s">
        <v>19</v>
      </c>
      <c r="N32" s="24" t="s">
        <v>20</v>
      </c>
      <c r="O32" s="24" t="s">
        <v>21</v>
      </c>
    </row>
    <row r="33" spans="1:15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324">
        <f>+VLOOKUP(A33,Metas[],4,0)</f>
        <v>0</v>
      </c>
      <c r="G33" s="149">
        <v>0</v>
      </c>
      <c r="H33" s="149">
        <v>0</v>
      </c>
      <c r="I33" s="149">
        <v>2</v>
      </c>
      <c r="J33" s="149">
        <v>3</v>
      </c>
      <c r="K33" s="123" t="s">
        <v>229</v>
      </c>
      <c r="L33" s="132" t="s">
        <v>25</v>
      </c>
      <c r="M33" s="125" t="s">
        <v>26</v>
      </c>
      <c r="N33" s="133" t="s">
        <v>27</v>
      </c>
      <c r="O33" s="134">
        <v>1500000</v>
      </c>
    </row>
    <row r="34" spans="1:15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324">
        <f>+VLOOKUP(A34,Metas[],4,0)</f>
        <v>8.5</v>
      </c>
      <c r="G34" s="149">
        <v>8.1</v>
      </c>
      <c r="H34" s="149">
        <v>8.1</v>
      </c>
      <c r="I34" s="149">
        <v>8.1</v>
      </c>
      <c r="J34" s="149">
        <v>8.1</v>
      </c>
      <c r="K34" s="123" t="s">
        <v>229</v>
      </c>
      <c r="L34" s="132" t="s">
        <v>25</v>
      </c>
      <c r="M34" s="125" t="s">
        <v>26</v>
      </c>
      <c r="N34" s="133" t="s">
        <v>27</v>
      </c>
      <c r="O34" s="134">
        <v>4302000</v>
      </c>
    </row>
    <row r="35" spans="1:15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324">
        <f>+VLOOKUP(A35,Metas[],4,0)</f>
        <v>8.5</v>
      </c>
      <c r="G35" s="149">
        <v>0</v>
      </c>
      <c r="H35" s="149">
        <v>0.1</v>
      </c>
      <c r="I35" s="149">
        <v>0.28999999999999998</v>
      </c>
      <c r="J35" s="149">
        <v>0.5</v>
      </c>
      <c r="K35" s="123" t="s">
        <v>229</v>
      </c>
      <c r="L35" s="132" t="s">
        <v>25</v>
      </c>
      <c r="M35" s="125" t="s">
        <v>26</v>
      </c>
      <c r="N35" s="133" t="s">
        <v>27</v>
      </c>
      <c r="O35" s="134">
        <v>1000000</v>
      </c>
    </row>
    <row r="38" spans="1:15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x14ac:dyDescent="0.25">
      <c r="A39" s="44"/>
      <c r="B39" s="45"/>
      <c r="C39" s="45"/>
      <c r="D39" s="45"/>
      <c r="E39" s="44"/>
      <c r="F39" s="46"/>
      <c r="G39" s="46"/>
      <c r="H39" s="46"/>
      <c r="I39" s="46"/>
      <c r="J39" s="46"/>
      <c r="K39" s="45"/>
      <c r="L39" s="45"/>
      <c r="M39" s="45"/>
      <c r="N39" s="45"/>
      <c r="O39" s="45"/>
    </row>
    <row r="40" spans="1:15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ht="15.75" thickBot="1" x14ac:dyDescent="0.3">
      <c r="A41" s="44"/>
      <c r="B41" s="45"/>
      <c r="C41" s="45"/>
      <c r="D41" s="45"/>
      <c r="E41" s="44"/>
      <c r="F41" s="46"/>
      <c r="G41" s="46"/>
      <c r="H41" s="46"/>
      <c r="I41" s="46"/>
      <c r="J41" s="46"/>
      <c r="K41" s="45"/>
      <c r="L41" s="45"/>
      <c r="M41" s="45"/>
      <c r="N41" s="45"/>
      <c r="O41" s="45"/>
    </row>
    <row r="42" spans="1:15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</row>
    <row r="44" spans="1:15" ht="20.25" thickTop="1" thickBot="1" x14ac:dyDescent="0.3">
      <c r="A44" s="13"/>
      <c r="B44" s="14"/>
      <c r="C44" s="15"/>
      <c r="D44" s="16"/>
      <c r="E44" s="16"/>
      <c r="F44" s="16"/>
      <c r="G44" s="16"/>
      <c r="H44" s="16"/>
      <c r="I44" s="240"/>
      <c r="J44" s="240"/>
      <c r="K44" s="15"/>
      <c r="L44" s="15"/>
      <c r="M44" s="15"/>
      <c r="N44" s="15"/>
      <c r="O44" s="15"/>
    </row>
    <row r="45" spans="1:15" ht="27.75" thickBot="1" x14ac:dyDescent="0.3">
      <c r="A45" s="189" t="s">
        <v>3</v>
      </c>
      <c r="B45" s="210" t="s">
        <v>4</v>
      </c>
      <c r="C45" s="211"/>
      <c r="D45" s="211"/>
      <c r="E45" s="211"/>
      <c r="F45" s="211"/>
      <c r="G45" s="211"/>
      <c r="H45" s="211"/>
      <c r="I45" s="211"/>
      <c r="J45" s="211"/>
      <c r="K45" s="212"/>
      <c r="L45" s="213" t="s">
        <v>5</v>
      </c>
      <c r="M45" s="214"/>
      <c r="N45" s="215"/>
      <c r="O45" s="20" t="s">
        <v>6</v>
      </c>
    </row>
    <row r="46" spans="1:15" ht="55.5" customHeight="1" thickTop="1" thickBot="1" x14ac:dyDescent="0.3">
      <c r="A46" s="34" t="s">
        <v>174</v>
      </c>
      <c r="B46" s="35" t="s">
        <v>8</v>
      </c>
      <c r="C46" s="102" t="s">
        <v>56</v>
      </c>
      <c r="D46" s="35" t="s">
        <v>10</v>
      </c>
      <c r="E46" s="35" t="s">
        <v>11</v>
      </c>
      <c r="F46" s="35"/>
      <c r="G46" s="35" t="s">
        <v>13</v>
      </c>
      <c r="H46" s="35" t="s">
        <v>14</v>
      </c>
      <c r="I46" s="35" t="s">
        <v>15</v>
      </c>
      <c r="J46" s="35" t="s">
        <v>16</v>
      </c>
      <c r="K46" s="35" t="s">
        <v>17</v>
      </c>
      <c r="L46" s="22" t="s">
        <v>18</v>
      </c>
      <c r="M46" s="22" t="s">
        <v>19</v>
      </c>
      <c r="N46" s="23" t="s">
        <v>20</v>
      </c>
      <c r="O46" s="36" t="s">
        <v>21</v>
      </c>
    </row>
    <row r="47" spans="1:15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325">
        <f>+VLOOKUP(A47,Metas[],4,0)</f>
        <v>0.05</v>
      </c>
      <c r="G47" s="131">
        <v>0.05</v>
      </c>
      <c r="H47" s="131">
        <v>0.2</v>
      </c>
      <c r="I47" s="131">
        <v>0.2</v>
      </c>
      <c r="J47" s="131">
        <v>0.55000000000000004</v>
      </c>
      <c r="K47" s="123" t="s">
        <v>60</v>
      </c>
      <c r="L47" s="132" t="s">
        <v>25</v>
      </c>
      <c r="M47" s="125" t="s">
        <v>26</v>
      </c>
      <c r="N47" s="133" t="s">
        <v>27</v>
      </c>
      <c r="O47" s="165">
        <v>2500000</v>
      </c>
    </row>
    <row r="48" spans="1:15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325">
        <f>+VLOOKUP(A48,Metas[],4,0)</f>
        <v>0.84</v>
      </c>
      <c r="G48" s="131">
        <v>0.83</v>
      </c>
      <c r="H48" s="131">
        <v>0.86</v>
      </c>
      <c r="I48" s="131">
        <v>0.75</v>
      </c>
      <c r="J48" s="131">
        <v>0.79</v>
      </c>
      <c r="K48" s="124" t="s">
        <v>232</v>
      </c>
      <c r="L48" s="124" t="s">
        <v>31</v>
      </c>
      <c r="M48" s="125" t="s">
        <v>32</v>
      </c>
      <c r="N48" s="123" t="s">
        <v>233</v>
      </c>
      <c r="O48" s="165">
        <v>3500000</v>
      </c>
    </row>
    <row r="49" spans="1:15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325">
        <f>+VLOOKUP(A49,Metas[],4,0)</f>
        <v>0.4</v>
      </c>
      <c r="G49" s="130">
        <v>0.4</v>
      </c>
      <c r="H49" s="130">
        <v>0.42</v>
      </c>
      <c r="I49" s="130">
        <v>0.45</v>
      </c>
      <c r="J49" s="130">
        <v>0.47</v>
      </c>
      <c r="K49" s="124" t="s">
        <v>62</v>
      </c>
      <c r="L49" s="124" t="s">
        <v>31</v>
      </c>
      <c r="M49" s="125" t="s">
        <v>32</v>
      </c>
      <c r="N49" s="124" t="s">
        <v>33</v>
      </c>
      <c r="O49" s="187">
        <f>(15*12000)*12</f>
        <v>2160000</v>
      </c>
    </row>
    <row r="50" spans="1:15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325">
        <f>+VLOOKUP(A50,Metas[],4,0)</f>
        <v>0.02</v>
      </c>
      <c r="G50" s="130">
        <v>0</v>
      </c>
      <c r="H50" s="130">
        <v>0.03</v>
      </c>
      <c r="I50" s="130">
        <v>0.04</v>
      </c>
      <c r="J50" s="130">
        <v>0.05</v>
      </c>
      <c r="K50" s="124" t="s">
        <v>62</v>
      </c>
      <c r="L50" s="124" t="s">
        <v>31</v>
      </c>
      <c r="M50" s="125" t="s">
        <v>32</v>
      </c>
      <c r="N50" s="124" t="s">
        <v>33</v>
      </c>
      <c r="O50" s="187">
        <v>1300000</v>
      </c>
    </row>
    <row r="51" spans="1:15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325">
        <f>+VLOOKUP(A51,Metas[],4,0)</f>
        <v>0.3</v>
      </c>
      <c r="G51" s="130">
        <v>0.3</v>
      </c>
      <c r="H51" s="130">
        <v>0.3</v>
      </c>
      <c r="I51" s="130">
        <v>0.35</v>
      </c>
      <c r="J51" s="130">
        <v>0.4</v>
      </c>
      <c r="K51" s="123" t="s">
        <v>72</v>
      </c>
      <c r="L51" s="124" t="s">
        <v>25</v>
      </c>
      <c r="M51" s="125" t="s">
        <v>26</v>
      </c>
      <c r="N51" s="123" t="s">
        <v>40</v>
      </c>
      <c r="O51" s="166" t="s">
        <v>41</v>
      </c>
    </row>
    <row r="52" spans="1:15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325">
        <f>+VLOOKUP(A52,Metas[],4,0)</f>
        <v>0.15</v>
      </c>
      <c r="G52" s="130">
        <v>0.1</v>
      </c>
      <c r="H52" s="130">
        <v>0.25</v>
      </c>
      <c r="I52" s="130">
        <v>0.35</v>
      </c>
      <c r="J52" s="130">
        <v>0.4</v>
      </c>
      <c r="K52" s="124" t="s">
        <v>192</v>
      </c>
      <c r="L52" s="124" t="s">
        <v>25</v>
      </c>
      <c r="M52" s="125" t="s">
        <v>26</v>
      </c>
      <c r="N52" s="123" t="s">
        <v>193</v>
      </c>
      <c r="O52" s="187">
        <f>12*(5*15000)</f>
        <v>900000</v>
      </c>
    </row>
    <row r="53" spans="1:15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325">
        <f>+VLOOKUP(A53,Metas[],4,0)</f>
        <v>0.05</v>
      </c>
      <c r="G53" s="130">
        <v>0.03</v>
      </c>
      <c r="H53" s="130">
        <v>0.05</v>
      </c>
      <c r="I53" s="130">
        <v>0.1</v>
      </c>
      <c r="J53" s="130">
        <v>0.1</v>
      </c>
      <c r="K53" s="140" t="s">
        <v>72</v>
      </c>
      <c r="L53" s="142" t="s">
        <v>25</v>
      </c>
      <c r="M53" s="143" t="s">
        <v>26</v>
      </c>
      <c r="N53" s="123" t="s">
        <v>195</v>
      </c>
      <c r="O53" s="187">
        <v>3000000</v>
      </c>
    </row>
    <row r="54" spans="1:15" ht="55.5" customHeight="1" x14ac:dyDescent="0.25">
      <c r="A54" s="26" t="s">
        <v>196</v>
      </c>
      <c r="B54" s="129" t="s">
        <v>197</v>
      </c>
      <c r="C54" s="187">
        <v>15726148</v>
      </c>
      <c r="D54" s="140" t="s">
        <v>46</v>
      </c>
      <c r="E54" s="123" t="s">
        <v>47</v>
      </c>
      <c r="F54" s="324">
        <f>+VLOOKUP(A54,Metas[],4,0)</f>
        <v>16464</v>
      </c>
      <c r="G54" s="145">
        <v>15777485.759493671</v>
      </c>
      <c r="H54" s="145">
        <v>16347756.329113925</v>
      </c>
      <c r="I54" s="145">
        <v>14256764.240506329</v>
      </c>
      <c r="J54" s="145">
        <v>15017125</v>
      </c>
      <c r="K54" s="123" t="s">
        <v>198</v>
      </c>
      <c r="L54" s="124" t="s">
        <v>48</v>
      </c>
      <c r="M54" s="125" t="s">
        <v>179</v>
      </c>
      <c r="N54" s="123" t="s">
        <v>49</v>
      </c>
      <c r="O54" s="187">
        <v>6000000</v>
      </c>
    </row>
    <row r="55" spans="1:15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325">
        <f>+VLOOKUP(A55,Metas[],4,0)</f>
        <v>0</v>
      </c>
      <c r="G55" s="146">
        <v>0</v>
      </c>
      <c r="H55" s="146">
        <v>0</v>
      </c>
      <c r="I55" s="146">
        <v>0</v>
      </c>
      <c r="J55" s="146">
        <v>0</v>
      </c>
      <c r="K55" s="147" t="s">
        <v>199</v>
      </c>
      <c r="L55" s="124" t="s">
        <v>31</v>
      </c>
      <c r="M55" s="125" t="s">
        <v>32</v>
      </c>
      <c r="N55" s="147" t="s">
        <v>54</v>
      </c>
      <c r="O55" s="167">
        <v>3000000</v>
      </c>
    </row>
    <row r="56" spans="1:15" x14ac:dyDescent="0.25">
      <c r="A56" s="44"/>
      <c r="B56" s="45"/>
      <c r="C56" s="45"/>
      <c r="D56" s="164"/>
      <c r="E56" s="44"/>
      <c r="F56" s="46"/>
      <c r="G56" s="46"/>
      <c r="H56" s="46"/>
      <c r="I56" s="46"/>
      <c r="J56" s="46"/>
      <c r="K56" s="45"/>
      <c r="L56" s="45"/>
      <c r="M56" s="45"/>
      <c r="N56" s="45"/>
      <c r="O56" s="45"/>
    </row>
    <row r="57" spans="1:15" ht="15.75" thickBot="1" x14ac:dyDescent="0.3">
      <c r="A57" s="44"/>
      <c r="B57" s="45"/>
      <c r="C57" s="45"/>
      <c r="D57" s="45"/>
      <c r="E57" s="44"/>
      <c r="F57" s="46"/>
      <c r="G57" s="46"/>
      <c r="H57" s="46"/>
      <c r="I57" s="46"/>
      <c r="J57" s="46"/>
      <c r="K57" s="45"/>
      <c r="L57" s="45"/>
      <c r="M57" s="45"/>
      <c r="N57" s="45"/>
      <c r="O57" s="45"/>
    </row>
    <row r="58" spans="1:15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 t="s">
        <v>5</v>
      </c>
      <c r="M60" s="221"/>
      <c r="N60" s="223"/>
      <c r="O60" s="181" t="s">
        <v>6</v>
      </c>
    </row>
    <row r="61" spans="1:15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/>
      <c r="G61" s="102" t="s">
        <v>13</v>
      </c>
      <c r="H61" s="102" t="s">
        <v>14</v>
      </c>
      <c r="I61" s="102" t="s">
        <v>15</v>
      </c>
      <c r="J61" s="102" t="s">
        <v>16</v>
      </c>
      <c r="K61" s="102" t="s">
        <v>17</v>
      </c>
      <c r="L61" s="102" t="s">
        <v>18</v>
      </c>
      <c r="M61" s="102" t="s">
        <v>19</v>
      </c>
      <c r="N61" s="102" t="s">
        <v>20</v>
      </c>
      <c r="O61" s="169" t="s">
        <v>21</v>
      </c>
    </row>
    <row r="62" spans="1:15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324">
        <f>+VLOOKUP(A62,Metas[],4,0)</f>
        <v>0</v>
      </c>
      <c r="G62" s="50">
        <v>0</v>
      </c>
      <c r="H62" s="50">
        <v>0</v>
      </c>
      <c r="I62" s="50">
        <v>0</v>
      </c>
      <c r="J62" s="50">
        <v>1</v>
      </c>
      <c r="K62" s="51" t="s">
        <v>88</v>
      </c>
      <c r="L62" s="51" t="s">
        <v>89</v>
      </c>
      <c r="M62" s="52" t="s">
        <v>83</v>
      </c>
      <c r="N62" s="48" t="s">
        <v>90</v>
      </c>
      <c r="O62" s="224">
        <v>850000</v>
      </c>
    </row>
    <row r="63" spans="1:15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324">
        <f>+VLOOKUP(A63,Metas[],4,0)</f>
        <v>0</v>
      </c>
      <c r="G63" s="50">
        <v>0</v>
      </c>
      <c r="H63" s="50">
        <v>1</v>
      </c>
      <c r="I63" s="50">
        <v>0</v>
      </c>
      <c r="J63" s="50">
        <v>1</v>
      </c>
      <c r="K63" s="51" t="s">
        <v>88</v>
      </c>
      <c r="L63" s="51" t="s">
        <v>89</v>
      </c>
      <c r="M63" s="52" t="s">
        <v>83</v>
      </c>
      <c r="N63" s="48" t="s">
        <v>90</v>
      </c>
      <c r="O63" s="224"/>
    </row>
    <row r="64" spans="1:15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325">
        <f>+VLOOKUP(A64,Metas[],4,0)</f>
        <v>0.2</v>
      </c>
      <c r="G64" s="54">
        <v>0.1</v>
      </c>
      <c r="H64" s="54">
        <v>0</v>
      </c>
      <c r="I64" s="54">
        <v>0.2</v>
      </c>
      <c r="J64" s="54">
        <v>0.3</v>
      </c>
      <c r="K64" s="56" t="s">
        <v>95</v>
      </c>
      <c r="L64" s="56" t="s">
        <v>89</v>
      </c>
      <c r="M64" s="57" t="s">
        <v>83</v>
      </c>
      <c r="N64" s="56" t="s">
        <v>96</v>
      </c>
      <c r="O64" s="224"/>
    </row>
    <row r="65" spans="1:15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324">
        <f>+VLOOKUP(A65,Metas[],4,0)</f>
        <v>0</v>
      </c>
      <c r="G65" s="55">
        <v>0</v>
      </c>
      <c r="H65" s="55">
        <v>0</v>
      </c>
      <c r="I65" s="55">
        <v>0</v>
      </c>
      <c r="J65" s="55">
        <v>0</v>
      </c>
      <c r="K65" s="56" t="s">
        <v>95</v>
      </c>
      <c r="L65" s="56" t="s">
        <v>89</v>
      </c>
      <c r="M65" s="57" t="s">
        <v>83</v>
      </c>
      <c r="N65" s="56" t="s">
        <v>96</v>
      </c>
      <c r="O65" s="224"/>
    </row>
    <row r="66" spans="1:15" x14ac:dyDescent="0.25">
      <c r="A66" s="59" t="s">
        <v>83</v>
      </c>
    </row>
    <row r="67" spans="1:15" ht="15.75" thickBot="1" x14ac:dyDescent="0.3">
      <c r="A67" s="44"/>
      <c r="B67" s="45"/>
      <c r="C67" s="45"/>
      <c r="D67" s="45"/>
      <c r="E67" s="44"/>
      <c r="F67" s="46"/>
      <c r="G67" s="46"/>
      <c r="H67" s="46"/>
      <c r="I67" s="46"/>
      <c r="J67" s="46"/>
      <c r="K67" s="45"/>
      <c r="L67" s="45"/>
      <c r="M67" s="45"/>
      <c r="N67" s="45"/>
      <c r="O67" s="45"/>
    </row>
    <row r="68" spans="1:15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7"/>
    </row>
    <row r="69" spans="1:15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2" t="s">
        <v>5</v>
      </c>
      <c r="M70" s="221"/>
      <c r="N70" s="223"/>
      <c r="O70" s="186" t="s">
        <v>6</v>
      </c>
    </row>
    <row r="71" spans="1:15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/>
      <c r="G71" s="102" t="s">
        <v>13</v>
      </c>
      <c r="H71" s="102" t="s">
        <v>14</v>
      </c>
      <c r="I71" s="102" t="s">
        <v>15</v>
      </c>
      <c r="J71" s="102" t="s">
        <v>16</v>
      </c>
      <c r="K71" s="102" t="s">
        <v>17</v>
      </c>
      <c r="L71" s="102" t="s">
        <v>18</v>
      </c>
      <c r="M71" s="102" t="s">
        <v>19</v>
      </c>
      <c r="N71" s="102" t="s">
        <v>20</v>
      </c>
      <c r="O71" s="104" t="s">
        <v>21</v>
      </c>
    </row>
    <row r="72" spans="1:15" s="53" customFormat="1" ht="55.5" customHeight="1" x14ac:dyDescent="0.25">
      <c r="A72" s="90" t="s">
        <v>112</v>
      </c>
      <c r="B72" s="191" t="s">
        <v>113</v>
      </c>
      <c r="C72" s="191">
        <v>0</v>
      </c>
      <c r="D72" s="92" t="s">
        <v>114</v>
      </c>
      <c r="E72" s="92" t="s">
        <v>59</v>
      </c>
      <c r="F72" s="325">
        <f>+VLOOKUP(A72,Metas[],4,0)</f>
        <v>1</v>
      </c>
      <c r="G72" s="93">
        <v>1</v>
      </c>
      <c r="H72" s="93">
        <v>1</v>
      </c>
      <c r="I72" s="93">
        <v>1</v>
      </c>
      <c r="J72" s="93">
        <v>1</v>
      </c>
      <c r="K72" s="94" t="s">
        <v>95</v>
      </c>
      <c r="L72" s="95" t="s">
        <v>89</v>
      </c>
      <c r="M72" s="95" t="s">
        <v>83</v>
      </c>
      <c r="N72" s="92" t="s">
        <v>115</v>
      </c>
      <c r="O72" s="229">
        <v>400000</v>
      </c>
    </row>
    <row r="73" spans="1:15" s="53" customFormat="1" ht="55.5" customHeight="1" x14ac:dyDescent="0.25">
      <c r="A73" s="193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325">
        <f>+VLOOKUP(A73,Metas[],4,0)</f>
        <v>1</v>
      </c>
      <c r="G73" s="58">
        <v>1</v>
      </c>
      <c r="H73" s="58">
        <v>1</v>
      </c>
      <c r="I73" s="58">
        <v>1</v>
      </c>
      <c r="J73" s="58">
        <v>1</v>
      </c>
      <c r="K73" s="51" t="s">
        <v>95</v>
      </c>
      <c r="L73" s="57" t="s">
        <v>89</v>
      </c>
      <c r="M73" s="57" t="s">
        <v>83</v>
      </c>
      <c r="N73" s="48" t="s">
        <v>115</v>
      </c>
      <c r="O73" s="230"/>
    </row>
    <row r="74" spans="1:15" s="53" customFormat="1" ht="55.5" customHeight="1" thickBot="1" x14ac:dyDescent="0.3">
      <c r="A74" s="193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325">
        <f>+VLOOKUP(A74,Metas[],4,0)</f>
        <v>1</v>
      </c>
      <c r="G74" s="66">
        <v>1</v>
      </c>
      <c r="H74" s="66">
        <v>1</v>
      </c>
      <c r="I74" s="66">
        <v>1</v>
      </c>
      <c r="J74" s="66">
        <v>1</v>
      </c>
      <c r="K74" s="51" t="s">
        <v>95</v>
      </c>
      <c r="L74" s="57" t="s">
        <v>89</v>
      </c>
      <c r="M74" s="57" t="s">
        <v>83</v>
      </c>
      <c r="N74" s="48" t="s">
        <v>115</v>
      </c>
      <c r="O74" s="231"/>
    </row>
    <row r="75" spans="1:15" x14ac:dyDescent="0.25">
      <c r="A75" s="67"/>
      <c r="B75" s="45"/>
      <c r="C75" s="45"/>
      <c r="D75" s="45"/>
      <c r="E75" s="44"/>
      <c r="F75" s="46"/>
      <c r="G75" s="46"/>
      <c r="H75" s="46"/>
      <c r="I75" s="46"/>
      <c r="J75" s="46"/>
      <c r="K75" s="45"/>
      <c r="L75" s="45"/>
      <c r="M75" s="45"/>
      <c r="N75" s="45"/>
      <c r="O75" s="45"/>
    </row>
    <row r="76" spans="1:15" ht="15.75" thickBot="1" x14ac:dyDescent="0.3">
      <c r="A76" s="67"/>
      <c r="B76" s="45"/>
      <c r="C76" s="45"/>
      <c r="D76" s="45"/>
      <c r="E76" s="44"/>
      <c r="F76" s="46"/>
      <c r="G76" s="46"/>
      <c r="H76" s="46"/>
      <c r="I76" s="46"/>
      <c r="J76" s="46"/>
      <c r="K76" s="45"/>
      <c r="L76" s="45"/>
      <c r="M76" s="45"/>
      <c r="N76" s="45"/>
      <c r="O76" s="45"/>
    </row>
    <row r="77" spans="1:15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</row>
    <row r="78" spans="1:15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39.950000000000003" customHeight="1" thickBot="1" x14ac:dyDescent="0.3">
      <c r="A79" s="192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22" t="s">
        <v>5</v>
      </c>
      <c r="M79" s="221"/>
      <c r="N79" s="223"/>
      <c r="O79" s="181" t="s">
        <v>6</v>
      </c>
    </row>
    <row r="80" spans="1:15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/>
      <c r="G80" s="102" t="s">
        <v>13</v>
      </c>
      <c r="H80" s="102" t="s">
        <v>14</v>
      </c>
      <c r="I80" s="102" t="s">
        <v>15</v>
      </c>
      <c r="J80" s="102" t="s">
        <v>16</v>
      </c>
      <c r="K80" s="102" t="s">
        <v>17</v>
      </c>
      <c r="L80" s="102" t="s">
        <v>18</v>
      </c>
      <c r="M80" s="102" t="s">
        <v>19</v>
      </c>
      <c r="N80" s="102" t="s">
        <v>20</v>
      </c>
      <c r="O80" s="169" t="s">
        <v>21</v>
      </c>
    </row>
    <row r="81" spans="1:35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325">
        <f>+VLOOKUP(A81,Metas[],4,0)</f>
        <v>1</v>
      </c>
      <c r="G81" s="93">
        <v>1</v>
      </c>
      <c r="H81" s="93">
        <v>1</v>
      </c>
      <c r="I81" s="93">
        <v>1</v>
      </c>
      <c r="J81" s="93">
        <v>1</v>
      </c>
      <c r="K81" s="94" t="s">
        <v>128</v>
      </c>
      <c r="L81" s="94" t="s">
        <v>89</v>
      </c>
      <c r="M81" s="95" t="s">
        <v>83</v>
      </c>
      <c r="N81" s="175" t="s">
        <v>129</v>
      </c>
      <c r="O81" s="224">
        <v>2000000</v>
      </c>
    </row>
    <row r="82" spans="1:35" s="160" customFormat="1" ht="55.5" customHeight="1" x14ac:dyDescent="0.25">
      <c r="A82" s="327" t="s">
        <v>241</v>
      </c>
      <c r="B82" s="176" t="s">
        <v>131</v>
      </c>
      <c r="C82" s="176">
        <v>1</v>
      </c>
      <c r="D82" s="177" t="s">
        <v>132</v>
      </c>
      <c r="E82" s="176" t="s">
        <v>133</v>
      </c>
      <c r="F82" s="326">
        <f>+VLOOKUP(A82,Metas[],4,0)</f>
        <v>3</v>
      </c>
      <c r="G82" s="50">
        <v>3</v>
      </c>
      <c r="H82" s="50">
        <v>3</v>
      </c>
      <c r="I82" s="50">
        <v>3</v>
      </c>
      <c r="J82" s="50">
        <v>3</v>
      </c>
      <c r="K82" s="68"/>
      <c r="L82" s="51" t="s">
        <v>89</v>
      </c>
      <c r="M82" s="58"/>
      <c r="N82" s="68"/>
      <c r="O82" s="224"/>
    </row>
    <row r="83" spans="1:35" s="160" customFormat="1" ht="55.5" customHeight="1" x14ac:dyDescent="0.25">
      <c r="A83" s="327" t="s">
        <v>242</v>
      </c>
      <c r="B83" s="176" t="s">
        <v>135</v>
      </c>
      <c r="C83" s="176">
        <v>0</v>
      </c>
      <c r="D83" s="177" t="s">
        <v>136</v>
      </c>
      <c r="E83" s="176" t="s">
        <v>137</v>
      </c>
      <c r="F83" s="326">
        <f>+VLOOKUP(A83,Metas[],4,0)</f>
        <v>0</v>
      </c>
      <c r="G83" s="50">
        <v>0</v>
      </c>
      <c r="H83" s="178">
        <v>1</v>
      </c>
      <c r="I83" s="178">
        <v>1</v>
      </c>
      <c r="J83" s="178">
        <v>1</v>
      </c>
      <c r="K83" s="177"/>
      <c r="L83" s="51" t="s">
        <v>89</v>
      </c>
      <c r="M83" s="52"/>
      <c r="N83" s="177"/>
      <c r="O83" s="224"/>
    </row>
    <row r="84" spans="1:35" s="53" customFormat="1" ht="55.5" customHeight="1" x14ac:dyDescent="0.25">
      <c r="A84" s="193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326">
        <f>+VLOOKUP(A84,Metas[],4,0)</f>
        <v>3</v>
      </c>
      <c r="G84" s="50">
        <v>3</v>
      </c>
      <c r="H84" s="50">
        <v>3</v>
      </c>
      <c r="I84" s="50">
        <v>3</v>
      </c>
      <c r="J84" s="50">
        <v>3</v>
      </c>
      <c r="K84" s="51" t="s">
        <v>237</v>
      </c>
      <c r="L84" s="51" t="s">
        <v>89</v>
      </c>
      <c r="M84" s="52" t="s">
        <v>143</v>
      </c>
      <c r="N84" s="48" t="s">
        <v>144</v>
      </c>
      <c r="O84" s="224"/>
    </row>
    <row r="85" spans="1:35" s="53" customFormat="1" ht="55.5" customHeight="1" x14ac:dyDescent="0.25">
      <c r="A85" s="193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326">
        <f>+VLOOKUP(A85,Metas[],4,0)</f>
        <v>0</v>
      </c>
      <c r="G85" s="50">
        <v>0</v>
      </c>
      <c r="H85" s="50">
        <v>1</v>
      </c>
      <c r="I85" s="50">
        <v>1</v>
      </c>
      <c r="J85" s="50">
        <v>1</v>
      </c>
      <c r="K85" s="51"/>
      <c r="L85" s="51" t="s">
        <v>89</v>
      </c>
      <c r="M85" s="52" t="s">
        <v>83</v>
      </c>
      <c r="N85" s="48"/>
      <c r="O85" s="224"/>
    </row>
    <row r="86" spans="1:35" x14ac:dyDescent="0.25">
      <c r="A86" s="44"/>
      <c r="B86" s="45"/>
      <c r="C86" s="45"/>
      <c r="D86" s="45"/>
      <c r="E86" s="44"/>
      <c r="F86" s="46"/>
      <c r="G86" s="46"/>
      <c r="H86" s="46"/>
      <c r="I86" s="46"/>
      <c r="J86" s="46"/>
      <c r="K86" s="45"/>
      <c r="L86" s="45"/>
      <c r="M86" s="45"/>
      <c r="N86" s="45"/>
      <c r="O86" s="45"/>
    </row>
    <row r="88" spans="1:35" s="74" customFormat="1" x14ac:dyDescent="0.25">
      <c r="A88" s="70"/>
      <c r="B88" s="71"/>
      <c r="C88" s="71"/>
      <c r="D88" s="72"/>
      <c r="E88" s="72"/>
      <c r="F88" s="73"/>
      <c r="G88" s="73"/>
      <c r="H88" s="73"/>
      <c r="I88" s="73"/>
      <c r="J88" s="73"/>
      <c r="K88" s="72"/>
      <c r="L88" s="72"/>
      <c r="M88" s="72"/>
      <c r="N88" s="72"/>
      <c r="O88" s="72"/>
    </row>
    <row r="89" spans="1:35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2"/>
      <c r="I89" s="122"/>
      <c r="J89" s="122"/>
      <c r="K89" s="121"/>
      <c r="L89" s="121"/>
      <c r="M89" s="121"/>
      <c r="N89" s="121"/>
      <c r="O89" s="121"/>
    </row>
    <row r="90" spans="1:35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4"/>
    </row>
    <row r="91" spans="1:35" s="74" customFormat="1" ht="15.75" thickBot="1" x14ac:dyDescent="0.3">
      <c r="A91" s="76"/>
      <c r="B91" s="75"/>
      <c r="C91" s="75"/>
      <c r="D91" s="76"/>
      <c r="E91" s="76"/>
      <c r="F91" s="75"/>
      <c r="G91" s="75"/>
      <c r="H91" s="75"/>
      <c r="I91" s="75"/>
      <c r="J91" s="75"/>
      <c r="K91" s="76"/>
      <c r="L91" s="182"/>
      <c r="M91" s="182"/>
      <c r="N91" s="182"/>
      <c r="O91" s="76"/>
    </row>
    <row r="92" spans="1:35" s="114" customFormat="1" ht="39.950000000000003" customHeight="1" thickTop="1" thickBot="1" x14ac:dyDescent="0.45">
      <c r="A92" s="192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22" t="s">
        <v>5</v>
      </c>
      <c r="M92" s="221"/>
      <c r="N92" s="223"/>
      <c r="O92" s="181" t="s">
        <v>6</v>
      </c>
    </row>
    <row r="93" spans="1:35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/>
      <c r="G93" s="102" t="s">
        <v>13</v>
      </c>
      <c r="H93" s="102" t="s">
        <v>14</v>
      </c>
      <c r="I93" s="102" t="s">
        <v>15</v>
      </c>
      <c r="J93" s="102" t="s">
        <v>16</v>
      </c>
      <c r="K93" s="102" t="s">
        <v>17</v>
      </c>
      <c r="L93" s="102" t="s">
        <v>18</v>
      </c>
      <c r="M93" s="102" t="s">
        <v>19</v>
      </c>
      <c r="N93" s="102" t="s">
        <v>20</v>
      </c>
      <c r="O93" s="103" t="s">
        <v>153</v>
      </c>
      <c r="AI93" s="115"/>
    </row>
    <row r="94" spans="1:35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325">
        <f>+VLOOKUP(A94,Metas[],4,0)</f>
        <v>1</v>
      </c>
      <c r="G94" s="109">
        <v>1</v>
      </c>
      <c r="H94" s="109">
        <v>1</v>
      </c>
      <c r="I94" s="109">
        <v>1</v>
      </c>
      <c r="J94" s="109">
        <v>1</v>
      </c>
      <c r="K94" s="107" t="s">
        <v>158</v>
      </c>
      <c r="L94" s="107" t="s">
        <v>25</v>
      </c>
      <c r="M94" s="108" t="s">
        <v>159</v>
      </c>
      <c r="N94" s="107" t="s">
        <v>160</v>
      </c>
      <c r="O94" s="187">
        <v>500000</v>
      </c>
    </row>
    <row r="95" spans="1:35" s="74" customFormat="1" x14ac:dyDescent="0.25">
      <c r="A95" s="79"/>
      <c r="B95" s="188"/>
      <c r="C95" s="188"/>
      <c r="D95" s="79"/>
      <c r="E95" s="79"/>
      <c r="F95" s="28"/>
      <c r="G95" s="28"/>
      <c r="H95" s="28"/>
      <c r="I95" s="28"/>
      <c r="J95" s="28"/>
      <c r="K95" s="79"/>
      <c r="L95" s="79"/>
      <c r="M95" s="79"/>
      <c r="N95" s="79"/>
      <c r="O95" s="79"/>
    </row>
    <row r="96" spans="1:35" s="74" customFormat="1" ht="15.75" thickBot="1" x14ac:dyDescent="0.3">
      <c r="A96" s="79"/>
      <c r="B96" s="188"/>
      <c r="C96" s="188"/>
      <c r="D96" s="79"/>
      <c r="E96" s="79"/>
      <c r="F96" s="28"/>
      <c r="G96" s="28"/>
      <c r="H96" s="28"/>
      <c r="I96" s="28"/>
      <c r="J96" s="28"/>
      <c r="K96" s="79"/>
      <c r="L96" s="79"/>
      <c r="M96" s="79"/>
      <c r="N96" s="79"/>
      <c r="O96" s="79"/>
    </row>
    <row r="97" spans="1:35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4"/>
    </row>
    <row r="98" spans="1:35" s="74" customFormat="1" ht="15.75" thickBot="1" x14ac:dyDescent="0.3">
      <c r="A98" s="79"/>
      <c r="B98" s="188"/>
      <c r="C98" s="188"/>
      <c r="D98" s="79"/>
      <c r="E98" s="79"/>
      <c r="F98" s="28"/>
      <c r="G98" s="28"/>
      <c r="H98" s="28"/>
      <c r="I98" s="28"/>
      <c r="J98" s="28"/>
      <c r="K98" s="79"/>
      <c r="L98" s="79"/>
      <c r="M98" s="79"/>
      <c r="N98" s="79"/>
      <c r="O98" s="79"/>
    </row>
    <row r="99" spans="1:35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2" t="s">
        <v>5</v>
      </c>
      <c r="M99" s="221"/>
      <c r="N99" s="223"/>
      <c r="O99" s="186" t="s">
        <v>6</v>
      </c>
    </row>
    <row r="100" spans="1:35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/>
      <c r="G100" s="102" t="s">
        <v>13</v>
      </c>
      <c r="H100" s="102" t="s">
        <v>14</v>
      </c>
      <c r="I100" s="102" t="s">
        <v>15</v>
      </c>
      <c r="J100" s="102" t="s">
        <v>16</v>
      </c>
      <c r="K100" s="102" t="s">
        <v>17</v>
      </c>
      <c r="L100" s="102" t="s">
        <v>18</v>
      </c>
      <c r="M100" s="102" t="s">
        <v>19</v>
      </c>
      <c r="N100" s="102" t="s">
        <v>20</v>
      </c>
      <c r="O100" s="103" t="s">
        <v>153</v>
      </c>
    </row>
    <row r="101" spans="1:35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325">
        <f>+VLOOKUP(A101,Metas[],4,0)</f>
        <v>1</v>
      </c>
      <c r="G101" s="109">
        <v>0.8</v>
      </c>
      <c r="H101" s="109">
        <v>1</v>
      </c>
      <c r="I101" s="109">
        <v>1</v>
      </c>
      <c r="J101" s="109">
        <v>1</v>
      </c>
      <c r="K101" s="107" t="s">
        <v>178</v>
      </c>
      <c r="L101" s="107" t="s">
        <v>31</v>
      </c>
      <c r="M101" s="108" t="s">
        <v>179</v>
      </c>
      <c r="N101" s="107" t="s">
        <v>180</v>
      </c>
      <c r="O101" s="187">
        <v>10150000</v>
      </c>
    </row>
    <row r="102" spans="1:35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325">
        <f>+VLOOKUP(A102,Metas[],4,0)</f>
        <v>1</v>
      </c>
      <c r="G102" s="77">
        <v>1</v>
      </c>
      <c r="H102" s="77">
        <v>1</v>
      </c>
      <c r="I102" s="77">
        <v>1</v>
      </c>
      <c r="J102" s="77">
        <v>1</v>
      </c>
      <c r="K102" s="83" t="s">
        <v>181</v>
      </c>
      <c r="L102" s="83" t="s">
        <v>25</v>
      </c>
      <c r="M102" s="84" t="s">
        <v>26</v>
      </c>
      <c r="N102" s="56" t="s">
        <v>182</v>
      </c>
      <c r="O102" s="187">
        <v>200000</v>
      </c>
    </row>
    <row r="103" spans="1:35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325">
        <f>+VLOOKUP(A103,Metas[],4,0)</f>
        <v>1</v>
      </c>
      <c r="G103" s="77">
        <v>0.8</v>
      </c>
      <c r="H103" s="77">
        <v>0.9</v>
      </c>
      <c r="I103" s="77">
        <v>0.9</v>
      </c>
      <c r="J103" s="77">
        <v>1</v>
      </c>
      <c r="K103" s="83" t="s">
        <v>238</v>
      </c>
      <c r="L103" s="56" t="s">
        <v>31</v>
      </c>
      <c r="M103" s="57" t="s">
        <v>179</v>
      </c>
      <c r="N103" s="56" t="s">
        <v>182</v>
      </c>
      <c r="O103" s="187">
        <v>11619200</v>
      </c>
    </row>
    <row r="104" spans="1:35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325">
        <f>+VLOOKUP(A104,Metas[],4,0)</f>
        <v>1</v>
      </c>
      <c r="G104" s="77">
        <v>0</v>
      </c>
      <c r="H104" s="77">
        <v>0.6</v>
      </c>
      <c r="I104" s="77">
        <v>0.9</v>
      </c>
      <c r="J104" s="77">
        <v>1</v>
      </c>
      <c r="K104" s="83" t="s">
        <v>238</v>
      </c>
      <c r="L104" s="56" t="s">
        <v>31</v>
      </c>
      <c r="M104" s="84" t="s">
        <v>26</v>
      </c>
      <c r="N104" s="56" t="s">
        <v>172</v>
      </c>
      <c r="O104" s="187">
        <v>32000000</v>
      </c>
    </row>
    <row r="105" spans="1:35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325">
        <f>+VLOOKUP(A105,Metas[],4,0)</f>
        <v>1</v>
      </c>
      <c r="G105" s="161">
        <v>1</v>
      </c>
      <c r="H105" s="161">
        <v>0.96560000000000001</v>
      </c>
      <c r="I105" s="161">
        <v>0.96140000000000003</v>
      </c>
      <c r="J105" s="161">
        <v>0.98170000000000002</v>
      </c>
      <c r="K105" s="83" t="s">
        <v>239</v>
      </c>
      <c r="L105" s="56" t="s">
        <v>31</v>
      </c>
      <c r="M105" s="84" t="s">
        <v>26</v>
      </c>
      <c r="N105" s="56" t="s">
        <v>182</v>
      </c>
      <c r="O105" s="187">
        <v>50000</v>
      </c>
    </row>
    <row r="108" spans="1:3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3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3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3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35" s="1" customFormat="1" ht="50.25" customHeight="1" x14ac:dyDescent="0.2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5">
    <mergeCell ref="B92:K92"/>
    <mergeCell ref="L92:N92"/>
    <mergeCell ref="A97:O97"/>
    <mergeCell ref="B99:K99"/>
    <mergeCell ref="L99:N99"/>
    <mergeCell ref="O72:O74"/>
    <mergeCell ref="A77:O77"/>
    <mergeCell ref="B79:K79"/>
    <mergeCell ref="L79:N79"/>
    <mergeCell ref="O81:O85"/>
    <mergeCell ref="A90:O90"/>
    <mergeCell ref="B60:K60"/>
    <mergeCell ref="L60:N60"/>
    <mergeCell ref="O62:O65"/>
    <mergeCell ref="A68:O68"/>
    <mergeCell ref="B70:K70"/>
    <mergeCell ref="L70:N70"/>
    <mergeCell ref="A40:O40"/>
    <mergeCell ref="A42:O43"/>
    <mergeCell ref="I44:J44"/>
    <mergeCell ref="B45:K45"/>
    <mergeCell ref="L45:N45"/>
    <mergeCell ref="A58:O58"/>
    <mergeCell ref="A24:O24"/>
    <mergeCell ref="A26:O26"/>
    <mergeCell ref="A28:O29"/>
    <mergeCell ref="B31:K31"/>
    <mergeCell ref="L31:N31"/>
    <mergeCell ref="A38:O38"/>
    <mergeCell ref="A3:O3"/>
    <mergeCell ref="A8:O8"/>
    <mergeCell ref="A10:O10"/>
    <mergeCell ref="A12:O13"/>
    <mergeCell ref="C15:K15"/>
    <mergeCell ref="L15:N15"/>
  </mergeCells>
  <dataValidations count="13">
    <dataValidation allowBlank="1" showInputMessage="1" showErrorMessage="1" promptTitle="Meta global " prompt="Expresión de un objetivo (producto o subproducto a entregar) presentado en términos cuantitativos." sqref="F71 F80 F46 F32" xr:uid="{B40A29EA-8EB3-4C1B-A610-539D3295E080}"/>
    <dataValidation type="list" allowBlank="1" sqref="M101:M105" xr:uid="{E87FBD0A-9C25-4DEA-A16A-4B4AD5B05F5B}">
      <formula1>Impacto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85BE7823-AB1D-4DD7-906E-88728185BD84}"/>
    <dataValidation type="list" allowBlank="1" showInputMessage="1" showErrorMessage="1" sqref="M83:M85 M81" xr:uid="{A5CCA6CA-27C9-49F9-AAFF-7E3955D5BE7F}">
      <formula1>#REF!</formula1>
    </dataValidation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CA9C8D64-794F-49DD-B5F5-EE287B95FAAC}"/>
    <dataValidation allowBlank="1" showInputMessage="1" showErrorMessage="1" promptTitle="Unidad de medida" prompt="Es una herramienta de medición del producto. Solo mide, no opina. Ejemplo: Técnicos capacitados." sqref="B71 B32 B46 B80" xr:uid="{255CF9BA-A477-43FA-8A15-8B0681B22DBF}"/>
    <dataValidation allowBlank="1" showInputMessage="1" showErrorMessage="1" promptTitle="Involucrados" prompt="Incluya las áreas que contribuyen al logro del producto. Aplica para instituciones externas._x000a_" sqref="E71 E32 E46 E80" xr:uid="{0ACB960A-4291-4DA8-AC7F-E998133B4C56}"/>
    <dataValidation allowBlank="1" showInputMessage="1" showErrorMessage="1" promptTitle="Línea base" prompt="Incluya la meta o valor obtenido en el período anterior." sqref="C32" xr:uid="{406EFF4C-FF21-4869-A8CC-DEB8BE516C37}"/>
    <dataValidation allowBlank="1" showInputMessage="1" showErrorMessage="1" promptTitle="Presupuesto" prompt="Cálculo anticipado del coste de una actividad, expresado en asignación monetaria." sqref="O71 O32 O46 O80" xr:uid="{7F0CC5AE-FD8D-48D3-B28F-968A180ADD4A}"/>
    <dataValidation allowBlank="1" showInputMessage="1" showErrorMessage="1" promptTitle="Acciones de Mitigación" prompt="Incluya acciones de prevención para la reducción de ocurrencia de riesgos" sqref="N71 N32 N46 N80" xr:uid="{FA86AD55-1B65-4771-95F3-9E85419A0F9E}"/>
    <dataValidation allowBlank="1" showInputMessage="1" showErrorMessage="1" promptTitle="Riesgo Asociado" prompt="Incluya aquí los eventos que puedan entorpecer la realización del producto" sqref="K71 K32 K46 K80" xr:uid="{4842E897-3090-4E55-AEA3-58EF369FF5A7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M71 M32 M46 M80" xr:uid="{0801F5DE-5BEE-4DB5-BB24-1F284DBE4EF4}"/>
    <dataValidation allowBlank="1" showInputMessage="1" showErrorMessage="1" promptTitle="Programación:" prompt="Favor establecer la meta del producto que se espera alcanzar. " sqref="H83:J83" xr:uid="{BC23A10D-CACD-4BD5-9719-77613F31C30C}"/>
  </dataValidations>
  <pageMargins left="0.25" right="0.25" top="0.75" bottom="0.75" header="0.3" footer="0.3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DDF7-1F5C-4C21-84DB-621702D2A0DC}">
  <sheetPr>
    <tabColor rgb="FF00B0F0"/>
  </sheetPr>
  <dimension ref="A2:AE120"/>
  <sheetViews>
    <sheetView showGridLines="0" topLeftCell="E10" zoomScale="70" zoomScaleNormal="70" zoomScalePageLayoutView="40" workbookViewId="0">
      <selection activeCell="G19" sqref="G19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180" customWidth="1"/>
    <col min="3" max="3" width="15.85546875" style="180" customWidth="1"/>
    <col min="4" max="4" width="61" style="180" customWidth="1"/>
    <col min="5" max="5" width="51.5703125" style="1" customWidth="1"/>
    <col min="6" max="7" width="18.28515625" style="28" customWidth="1"/>
    <col min="8" max="8" width="52.85546875" style="180" customWidth="1"/>
    <col min="9" max="9" width="31.7109375" style="1" customWidth="1"/>
    <col min="10" max="10" width="16.85546875" style="1" customWidth="1"/>
    <col min="11" max="11" width="68.85546875" style="1" customWidth="1"/>
    <col min="12" max="12" width="11.42578125" style="2"/>
    <col min="13" max="13" width="14.5703125" style="2" bestFit="1" customWidth="1"/>
    <col min="14" max="16384" width="11.42578125" style="2"/>
  </cols>
  <sheetData>
    <row r="2" spans="1:11" ht="15.75" thickBot="1" x14ac:dyDescent="0.3"/>
    <row r="3" spans="1:11" ht="129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8" spans="1:11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8.75" x14ac:dyDescent="0.3">
      <c r="A9" s="3"/>
      <c r="B9" s="4"/>
      <c r="C9" s="4"/>
      <c r="D9" s="5"/>
      <c r="E9" s="5"/>
      <c r="F9" s="6"/>
      <c r="G9" s="6"/>
      <c r="H9" s="7"/>
      <c r="I9" s="7"/>
      <c r="J9" s="8"/>
      <c r="K9" s="8"/>
    </row>
    <row r="10" spans="1:11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5.75" thickBot="1" x14ac:dyDescent="0.3">
      <c r="A11" s="2"/>
      <c r="B11" s="27"/>
      <c r="C11" s="27"/>
      <c r="D11" s="1"/>
      <c r="H11" s="2"/>
      <c r="I11" s="2"/>
      <c r="J11" s="2"/>
      <c r="K11" s="27"/>
    </row>
    <row r="12" spans="1:11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20.25" thickTop="1" thickBot="1" x14ac:dyDescent="0.3">
      <c r="A14" s="29"/>
      <c r="B14" s="29"/>
      <c r="C14" s="30"/>
      <c r="D14" s="31"/>
      <c r="E14" s="31"/>
      <c r="F14" s="31"/>
      <c r="G14" s="31"/>
      <c r="H14" s="30"/>
      <c r="I14" s="30"/>
      <c r="J14" s="30"/>
      <c r="K14" s="30"/>
    </row>
    <row r="15" spans="1:11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3" t="s">
        <v>5</v>
      </c>
      <c r="J15" s="204"/>
      <c r="K15" s="205"/>
    </row>
    <row r="16" spans="1:11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240</v>
      </c>
      <c r="G16" s="35" t="s">
        <v>13</v>
      </c>
      <c r="H16" s="35" t="s">
        <v>17</v>
      </c>
      <c r="I16" s="22" t="s">
        <v>18</v>
      </c>
      <c r="J16" s="22" t="s">
        <v>19</v>
      </c>
      <c r="K16" s="23" t="s">
        <v>20</v>
      </c>
    </row>
    <row r="17" spans="1:13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325">
        <f>+VLOOKUP(A17,Metas[],4,0)</f>
        <v>0.82</v>
      </c>
      <c r="G17" s="77">
        <v>0.82</v>
      </c>
      <c r="H17" s="123" t="s">
        <v>60</v>
      </c>
      <c r="I17" s="124" t="s">
        <v>25</v>
      </c>
      <c r="J17" s="125" t="s">
        <v>26</v>
      </c>
      <c r="K17" s="123" t="s">
        <v>27</v>
      </c>
    </row>
    <row r="18" spans="1:13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325">
        <f>+VLOOKUP(A18,Metas[],4,0)</f>
        <v>0.96</v>
      </c>
      <c r="G18" s="77">
        <v>0.95</v>
      </c>
      <c r="H18" s="123" t="s">
        <v>62</v>
      </c>
      <c r="I18" s="124" t="s">
        <v>31</v>
      </c>
      <c r="J18" s="125" t="s">
        <v>32</v>
      </c>
      <c r="K18" s="123" t="s">
        <v>33</v>
      </c>
      <c r="M18" s="148"/>
    </row>
    <row r="19" spans="1:13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324">
        <f>+VLOOKUP(A19,Metas[],4,0)</f>
        <v>800</v>
      </c>
      <c r="G19" s="57">
        <v>700</v>
      </c>
      <c r="H19" s="123" t="s">
        <v>62</v>
      </c>
      <c r="I19" s="124" t="s">
        <v>31</v>
      </c>
      <c r="J19" s="125" t="s">
        <v>32</v>
      </c>
      <c r="K19" s="123" t="s">
        <v>27</v>
      </c>
    </row>
    <row r="20" spans="1:13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324">
        <f>+VLOOKUP(A20,Metas[],4,0)</f>
        <v>0</v>
      </c>
      <c r="G20" s="57">
        <v>0</v>
      </c>
      <c r="H20" s="123" t="s">
        <v>72</v>
      </c>
      <c r="I20" s="132" t="s">
        <v>25</v>
      </c>
      <c r="J20" s="125" t="s">
        <v>26</v>
      </c>
      <c r="K20" s="133" t="s">
        <v>33</v>
      </c>
    </row>
    <row r="21" spans="1:13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324">
        <f>+VLOOKUP(A21,Metas[],4,0)</f>
        <v>0</v>
      </c>
      <c r="G21" s="57">
        <v>0</v>
      </c>
      <c r="H21" s="123" t="s">
        <v>72</v>
      </c>
      <c r="I21" s="132" t="s">
        <v>25</v>
      </c>
      <c r="J21" s="125" t="s">
        <v>26</v>
      </c>
      <c r="K21" s="133" t="s">
        <v>33</v>
      </c>
    </row>
    <row r="22" spans="1:13" x14ac:dyDescent="0.25">
      <c r="A22" s="37"/>
      <c r="B22" s="38"/>
      <c r="C22" s="38"/>
      <c r="D22" s="39"/>
      <c r="E22" s="40"/>
      <c r="G22" s="41"/>
      <c r="H22" s="41"/>
      <c r="I22" s="42"/>
      <c r="J22" s="43"/>
      <c r="K22" s="43"/>
    </row>
    <row r="24" spans="1:13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3" ht="18.75" x14ac:dyDescent="0.3">
      <c r="A25" s="3"/>
      <c r="B25" s="4"/>
      <c r="C25" s="4"/>
      <c r="D25" s="5"/>
      <c r="E25" s="5"/>
      <c r="F25" s="6"/>
      <c r="G25" s="6"/>
      <c r="H25" s="7"/>
      <c r="I25" s="7"/>
      <c r="J25" s="8"/>
      <c r="K25" s="8"/>
    </row>
    <row r="26" spans="1:13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3" ht="15.75" thickBot="1" x14ac:dyDescent="0.3">
      <c r="A27" s="9"/>
      <c r="B27" s="10"/>
      <c r="C27" s="10"/>
      <c r="D27" s="11"/>
      <c r="E27" s="11"/>
      <c r="F27" s="12"/>
      <c r="G27" s="12"/>
      <c r="H27" s="10"/>
      <c r="I27" s="10"/>
      <c r="J27" s="10"/>
      <c r="K27" s="10"/>
    </row>
    <row r="28" spans="1:13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3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3" ht="33" customHeight="1" thickTop="1" thickBot="1" x14ac:dyDescent="0.3">
      <c r="A30" s="13"/>
      <c r="B30" s="14"/>
      <c r="C30" s="15"/>
      <c r="D30" s="16"/>
      <c r="E30" s="16"/>
      <c r="F30" s="16"/>
      <c r="G30" s="16"/>
      <c r="H30" s="15"/>
      <c r="I30" s="15"/>
      <c r="J30" s="15"/>
      <c r="K30" s="15"/>
    </row>
    <row r="31" spans="1:13" ht="39.950000000000003" customHeight="1" thickBot="1" x14ac:dyDescent="0.3">
      <c r="A31" s="185" t="s">
        <v>3</v>
      </c>
      <c r="B31" s="210" t="s">
        <v>4</v>
      </c>
      <c r="C31" s="211"/>
      <c r="D31" s="211"/>
      <c r="E31" s="211"/>
      <c r="F31" s="211"/>
      <c r="G31" s="211"/>
      <c r="H31" s="212"/>
      <c r="I31" s="213" t="s">
        <v>5</v>
      </c>
      <c r="J31" s="214"/>
      <c r="K31" s="215"/>
    </row>
    <row r="32" spans="1:13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244</v>
      </c>
      <c r="G32" s="24" t="s">
        <v>13</v>
      </c>
      <c r="H32" s="24" t="s">
        <v>17</v>
      </c>
      <c r="I32" s="24" t="s">
        <v>18</v>
      </c>
      <c r="J32" s="24" t="s">
        <v>19</v>
      </c>
      <c r="K32" s="24" t="s">
        <v>20</v>
      </c>
    </row>
    <row r="33" spans="1:11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324">
        <f>+VLOOKUP(A33,Metas[],4,0)</f>
        <v>0</v>
      </c>
      <c r="G33" s="149">
        <v>0</v>
      </c>
      <c r="H33" s="123" t="s">
        <v>229</v>
      </c>
      <c r="I33" s="132" t="s">
        <v>25</v>
      </c>
      <c r="J33" s="125" t="s">
        <v>26</v>
      </c>
      <c r="K33" s="133" t="s">
        <v>27</v>
      </c>
    </row>
    <row r="34" spans="1:11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324">
        <f>+VLOOKUP(A34,Metas[],4,0)</f>
        <v>8.5</v>
      </c>
      <c r="G34" s="149">
        <v>8.1</v>
      </c>
      <c r="H34" s="123" t="s">
        <v>229</v>
      </c>
      <c r="I34" s="132" t="s">
        <v>25</v>
      </c>
      <c r="J34" s="125" t="s">
        <v>26</v>
      </c>
      <c r="K34" s="133" t="s">
        <v>27</v>
      </c>
    </row>
    <row r="35" spans="1:11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324">
        <f>+VLOOKUP(A35,Metas[],4,0)</f>
        <v>8.5</v>
      </c>
      <c r="G35" s="149">
        <v>0</v>
      </c>
      <c r="H35" s="123" t="s">
        <v>229</v>
      </c>
      <c r="I35" s="132" t="s">
        <v>25</v>
      </c>
      <c r="J35" s="125" t="s">
        <v>26</v>
      </c>
      <c r="K35" s="133" t="s">
        <v>27</v>
      </c>
    </row>
    <row r="38" spans="1:11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x14ac:dyDescent="0.25">
      <c r="A39" s="44"/>
      <c r="B39" s="45"/>
      <c r="C39" s="45"/>
      <c r="D39" s="45"/>
      <c r="E39" s="44"/>
      <c r="F39" s="46"/>
      <c r="G39" s="46"/>
      <c r="H39" s="45"/>
      <c r="I39" s="45"/>
      <c r="J39" s="45"/>
      <c r="K39" s="45"/>
    </row>
    <row r="40" spans="1:11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5.75" thickBot="1" x14ac:dyDescent="0.3">
      <c r="A41" s="44"/>
      <c r="B41" s="45"/>
      <c r="C41" s="45"/>
      <c r="D41" s="45"/>
      <c r="E41" s="44"/>
      <c r="F41" s="46"/>
      <c r="G41" s="46"/>
      <c r="H41" s="45"/>
      <c r="I41" s="45"/>
      <c r="J41" s="45"/>
      <c r="K41" s="45"/>
    </row>
    <row r="42" spans="1:11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1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ht="20.25" thickTop="1" thickBot="1" x14ac:dyDescent="0.3">
      <c r="A44" s="13"/>
      <c r="B44" s="14"/>
      <c r="C44" s="15"/>
      <c r="D44" s="16"/>
      <c r="E44" s="16"/>
      <c r="F44" s="16"/>
      <c r="G44" s="16"/>
      <c r="H44" s="15"/>
      <c r="I44" s="15"/>
      <c r="J44" s="15"/>
      <c r="K44" s="15"/>
    </row>
    <row r="45" spans="1:11" ht="27.75" thickBot="1" x14ac:dyDescent="0.3">
      <c r="A45" s="185" t="s">
        <v>3</v>
      </c>
      <c r="B45" s="210" t="s">
        <v>4</v>
      </c>
      <c r="C45" s="211"/>
      <c r="D45" s="211"/>
      <c r="E45" s="211"/>
      <c r="F45" s="211"/>
      <c r="G45" s="211"/>
      <c r="H45" s="212"/>
      <c r="I45" s="213" t="s">
        <v>5</v>
      </c>
      <c r="J45" s="214"/>
      <c r="K45" s="215"/>
    </row>
    <row r="46" spans="1:11" ht="55.5" customHeight="1" thickTop="1" thickBot="1" x14ac:dyDescent="0.3">
      <c r="A46" s="34" t="s">
        <v>174</v>
      </c>
      <c r="B46" s="35" t="s">
        <v>8</v>
      </c>
      <c r="C46" s="102" t="s">
        <v>56</v>
      </c>
      <c r="D46" s="35" t="s">
        <v>10</v>
      </c>
      <c r="E46" s="35" t="s">
        <v>11</v>
      </c>
      <c r="F46" s="35"/>
      <c r="G46" s="35" t="s">
        <v>13</v>
      </c>
      <c r="H46" s="35" t="s">
        <v>17</v>
      </c>
      <c r="I46" s="22" t="s">
        <v>18</v>
      </c>
      <c r="J46" s="22" t="s">
        <v>19</v>
      </c>
      <c r="K46" s="23" t="s">
        <v>20</v>
      </c>
    </row>
    <row r="47" spans="1:11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325">
        <f>+VLOOKUP(A47,Metas[],4,0)</f>
        <v>0.05</v>
      </c>
      <c r="G47" s="131">
        <v>0.05</v>
      </c>
      <c r="H47" s="123" t="s">
        <v>60</v>
      </c>
      <c r="I47" s="132" t="s">
        <v>25</v>
      </c>
      <c r="J47" s="125" t="s">
        <v>26</v>
      </c>
      <c r="K47" s="133" t="s">
        <v>27</v>
      </c>
    </row>
    <row r="48" spans="1:11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325">
        <f>+VLOOKUP(A48,Metas[],4,0)</f>
        <v>0.84</v>
      </c>
      <c r="G48" s="131">
        <v>0.83</v>
      </c>
      <c r="H48" s="124" t="s">
        <v>232</v>
      </c>
      <c r="I48" s="124" t="s">
        <v>31</v>
      </c>
      <c r="J48" s="125" t="s">
        <v>32</v>
      </c>
      <c r="K48" s="123" t="s">
        <v>233</v>
      </c>
    </row>
    <row r="49" spans="1:11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325">
        <f>+VLOOKUP(A49,Metas[],4,0)</f>
        <v>0.4</v>
      </c>
      <c r="G49" s="130">
        <v>0.4</v>
      </c>
      <c r="H49" s="124" t="s">
        <v>62</v>
      </c>
      <c r="I49" s="124" t="s">
        <v>31</v>
      </c>
      <c r="J49" s="125" t="s">
        <v>32</v>
      </c>
      <c r="K49" s="124" t="s">
        <v>33</v>
      </c>
    </row>
    <row r="50" spans="1:11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325">
        <f>+VLOOKUP(A50,Metas[],4,0)</f>
        <v>0.02</v>
      </c>
      <c r="G50" s="130">
        <v>0</v>
      </c>
      <c r="H50" s="124" t="s">
        <v>62</v>
      </c>
      <c r="I50" s="124" t="s">
        <v>31</v>
      </c>
      <c r="J50" s="125" t="s">
        <v>32</v>
      </c>
      <c r="K50" s="124" t="s">
        <v>33</v>
      </c>
    </row>
    <row r="51" spans="1:11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325">
        <f>+VLOOKUP(A51,Metas[],4,0)</f>
        <v>0.3</v>
      </c>
      <c r="G51" s="130">
        <v>0.3</v>
      </c>
      <c r="H51" s="123" t="s">
        <v>72</v>
      </c>
      <c r="I51" s="124" t="s">
        <v>25</v>
      </c>
      <c r="J51" s="125" t="s">
        <v>26</v>
      </c>
      <c r="K51" s="123" t="s">
        <v>40</v>
      </c>
    </row>
    <row r="52" spans="1:11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325">
        <f>+VLOOKUP(A52,Metas[],4,0)</f>
        <v>0.15</v>
      </c>
      <c r="G52" s="130">
        <v>0.1</v>
      </c>
      <c r="H52" s="124" t="s">
        <v>192</v>
      </c>
      <c r="I52" s="124" t="s">
        <v>25</v>
      </c>
      <c r="J52" s="125" t="s">
        <v>26</v>
      </c>
      <c r="K52" s="123" t="s">
        <v>193</v>
      </c>
    </row>
    <row r="53" spans="1:11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325">
        <f>+VLOOKUP(A53,Metas[],4,0)</f>
        <v>0.05</v>
      </c>
      <c r="G53" s="130">
        <v>0.03</v>
      </c>
      <c r="H53" s="140" t="s">
        <v>72</v>
      </c>
      <c r="I53" s="142" t="s">
        <v>25</v>
      </c>
      <c r="J53" s="143" t="s">
        <v>26</v>
      </c>
      <c r="K53" s="123" t="s">
        <v>195</v>
      </c>
    </row>
    <row r="54" spans="1:11" ht="55.5" customHeight="1" x14ac:dyDescent="0.25">
      <c r="A54" s="26" t="s">
        <v>196</v>
      </c>
      <c r="B54" s="129" t="s">
        <v>197</v>
      </c>
      <c r="C54" s="168">
        <v>15726148</v>
      </c>
      <c r="D54" s="140" t="s">
        <v>46</v>
      </c>
      <c r="E54" s="123" t="s">
        <v>47</v>
      </c>
      <c r="F54" s="324">
        <f>+VLOOKUP(A54,Metas[],4,0)</f>
        <v>16464</v>
      </c>
      <c r="G54" s="145">
        <v>15777485.759493671</v>
      </c>
      <c r="H54" s="123" t="s">
        <v>198</v>
      </c>
      <c r="I54" s="124" t="s">
        <v>48</v>
      </c>
      <c r="J54" s="125" t="s">
        <v>179</v>
      </c>
      <c r="K54" s="123" t="s">
        <v>49</v>
      </c>
    </row>
    <row r="55" spans="1:11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325">
        <f>+VLOOKUP(A55,Metas[],4,0)</f>
        <v>0</v>
      </c>
      <c r="G55" s="146">
        <v>0</v>
      </c>
      <c r="H55" s="147" t="s">
        <v>199</v>
      </c>
      <c r="I55" s="124" t="s">
        <v>31</v>
      </c>
      <c r="J55" s="125" t="s">
        <v>32</v>
      </c>
      <c r="K55" s="147" t="s">
        <v>54</v>
      </c>
    </row>
    <row r="56" spans="1:11" x14ac:dyDescent="0.25">
      <c r="A56" s="44"/>
      <c r="B56" s="45"/>
      <c r="C56" s="45"/>
      <c r="D56" s="164"/>
      <c r="E56" s="44"/>
      <c r="F56" s="46"/>
      <c r="G56" s="46"/>
      <c r="H56" s="45"/>
      <c r="I56" s="45"/>
      <c r="J56" s="45"/>
      <c r="K56" s="45"/>
    </row>
    <row r="57" spans="1:11" ht="15.75" thickBot="1" x14ac:dyDescent="0.3">
      <c r="A57" s="44"/>
      <c r="B57" s="45"/>
      <c r="C57" s="45"/>
      <c r="D57" s="45"/>
      <c r="E57" s="44"/>
      <c r="F57" s="46"/>
      <c r="G57" s="46"/>
      <c r="H57" s="45"/>
      <c r="I57" s="45"/>
      <c r="J57" s="45"/>
      <c r="K57" s="45"/>
    </row>
    <row r="58" spans="1:11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2" t="s">
        <v>5</v>
      </c>
      <c r="J60" s="221"/>
      <c r="K60" s="223"/>
    </row>
    <row r="61" spans="1:11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/>
      <c r="G61" s="102" t="s">
        <v>13</v>
      </c>
      <c r="H61" s="102" t="s">
        <v>17</v>
      </c>
      <c r="I61" s="102" t="s">
        <v>18</v>
      </c>
      <c r="J61" s="102" t="s">
        <v>19</v>
      </c>
      <c r="K61" s="102" t="s">
        <v>20</v>
      </c>
    </row>
    <row r="62" spans="1:11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324">
        <f>+VLOOKUP(A62,Metas[],4,0)</f>
        <v>0</v>
      </c>
      <c r="G62" s="50">
        <v>0</v>
      </c>
      <c r="H62" s="51" t="s">
        <v>88</v>
      </c>
      <c r="I62" s="51" t="s">
        <v>89</v>
      </c>
      <c r="J62" s="52" t="s">
        <v>83</v>
      </c>
      <c r="K62" s="48" t="s">
        <v>90</v>
      </c>
    </row>
    <row r="63" spans="1:11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324">
        <f>+VLOOKUP(A63,Metas[],4,0)</f>
        <v>0</v>
      </c>
      <c r="G63" s="50">
        <v>0</v>
      </c>
      <c r="H63" s="51" t="s">
        <v>88</v>
      </c>
      <c r="I63" s="51" t="s">
        <v>89</v>
      </c>
      <c r="J63" s="52" t="s">
        <v>83</v>
      </c>
      <c r="K63" s="48" t="s">
        <v>90</v>
      </c>
    </row>
    <row r="64" spans="1:11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325">
        <f>+VLOOKUP(A64,Metas[],4,0)</f>
        <v>0.2</v>
      </c>
      <c r="G64" s="54">
        <v>0.1</v>
      </c>
      <c r="H64" s="56" t="s">
        <v>95</v>
      </c>
      <c r="I64" s="56" t="s">
        <v>89</v>
      </c>
      <c r="J64" s="57" t="s">
        <v>83</v>
      </c>
      <c r="K64" s="56" t="s">
        <v>96</v>
      </c>
    </row>
    <row r="65" spans="1:11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324">
        <f>+VLOOKUP(A65,Metas[],4,0)</f>
        <v>0</v>
      </c>
      <c r="G65" s="55">
        <v>0</v>
      </c>
      <c r="H65" s="56" t="s">
        <v>95</v>
      </c>
      <c r="I65" s="56" t="s">
        <v>89</v>
      </c>
      <c r="J65" s="57" t="s">
        <v>83</v>
      </c>
      <c r="K65" s="56" t="s">
        <v>96</v>
      </c>
    </row>
    <row r="66" spans="1:11" x14ac:dyDescent="0.25">
      <c r="A66" s="59" t="s">
        <v>83</v>
      </c>
    </row>
    <row r="67" spans="1:11" ht="15.75" thickBot="1" x14ac:dyDescent="0.3">
      <c r="A67" s="44"/>
      <c r="B67" s="45"/>
      <c r="C67" s="45"/>
      <c r="D67" s="45"/>
      <c r="E67" s="44"/>
      <c r="F67" s="46"/>
      <c r="G67" s="46"/>
      <c r="H67" s="45"/>
      <c r="I67" s="45"/>
      <c r="J67" s="45"/>
      <c r="K67" s="45"/>
    </row>
    <row r="68" spans="1:11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</row>
    <row r="70" spans="1:11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2" t="s">
        <v>5</v>
      </c>
      <c r="J70" s="221"/>
      <c r="K70" s="223"/>
    </row>
    <row r="71" spans="1:11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/>
      <c r="G71" s="102" t="s">
        <v>13</v>
      </c>
      <c r="H71" s="102" t="s">
        <v>17</v>
      </c>
      <c r="I71" s="102" t="s">
        <v>18</v>
      </c>
      <c r="J71" s="102" t="s">
        <v>19</v>
      </c>
      <c r="K71" s="102" t="s">
        <v>20</v>
      </c>
    </row>
    <row r="72" spans="1:11" s="53" customFormat="1" ht="55.5" customHeight="1" x14ac:dyDescent="0.25">
      <c r="A72" s="90" t="s">
        <v>112</v>
      </c>
      <c r="B72" s="153" t="s">
        <v>113</v>
      </c>
      <c r="C72" s="153">
        <v>0</v>
      </c>
      <c r="D72" s="92" t="s">
        <v>114</v>
      </c>
      <c r="E72" s="92" t="s">
        <v>59</v>
      </c>
      <c r="F72" s="325">
        <f>+VLOOKUP(A72,Metas[],4,0)</f>
        <v>1</v>
      </c>
      <c r="G72" s="93">
        <v>1</v>
      </c>
      <c r="H72" s="94" t="s">
        <v>95</v>
      </c>
      <c r="I72" s="95" t="s">
        <v>89</v>
      </c>
      <c r="J72" s="95" t="s">
        <v>83</v>
      </c>
      <c r="K72" s="92" t="s">
        <v>115</v>
      </c>
    </row>
    <row r="73" spans="1:11" s="53" customFormat="1" ht="55.5" customHeight="1" x14ac:dyDescent="0.25">
      <c r="A73" s="155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325">
        <f>+VLOOKUP(A73,Metas[],4,0)</f>
        <v>1</v>
      </c>
      <c r="G73" s="58">
        <v>1</v>
      </c>
      <c r="H73" s="51" t="s">
        <v>95</v>
      </c>
      <c r="I73" s="57" t="s">
        <v>89</v>
      </c>
      <c r="J73" s="57" t="s">
        <v>83</v>
      </c>
      <c r="K73" s="48" t="s">
        <v>115</v>
      </c>
    </row>
    <row r="74" spans="1:11" s="53" customFormat="1" ht="55.5" customHeight="1" thickBot="1" x14ac:dyDescent="0.3">
      <c r="A74" s="155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325">
        <f>+VLOOKUP(A74,Metas[],4,0)</f>
        <v>1</v>
      </c>
      <c r="G74" s="66">
        <v>1</v>
      </c>
      <c r="H74" s="51" t="s">
        <v>95</v>
      </c>
      <c r="I74" s="57" t="s">
        <v>89</v>
      </c>
      <c r="J74" s="57" t="s">
        <v>83</v>
      </c>
      <c r="K74" s="48" t="s">
        <v>115</v>
      </c>
    </row>
    <row r="75" spans="1:11" x14ac:dyDescent="0.25">
      <c r="A75" s="67"/>
      <c r="B75" s="45"/>
      <c r="C75" s="45"/>
      <c r="D75" s="45"/>
      <c r="E75" s="44"/>
      <c r="F75" s="46"/>
      <c r="G75" s="46"/>
      <c r="H75" s="45"/>
      <c r="I75" s="45"/>
      <c r="J75" s="45"/>
      <c r="K75" s="45"/>
    </row>
    <row r="76" spans="1:11" ht="15.75" thickBot="1" x14ac:dyDescent="0.3">
      <c r="A76" s="67"/>
      <c r="B76" s="45"/>
      <c r="C76" s="45"/>
      <c r="D76" s="45"/>
      <c r="E76" s="44"/>
      <c r="F76" s="46"/>
      <c r="G76" s="46"/>
      <c r="H76" s="45"/>
      <c r="I76" s="45"/>
      <c r="J76" s="45"/>
      <c r="K76" s="45"/>
    </row>
    <row r="77" spans="1:11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</row>
    <row r="78" spans="1:11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39.950000000000003" customHeight="1" thickBot="1" x14ac:dyDescent="0.3">
      <c r="A79" s="154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22" t="s">
        <v>5</v>
      </c>
      <c r="J79" s="221"/>
      <c r="K79" s="223"/>
    </row>
    <row r="80" spans="1:11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/>
      <c r="G80" s="102" t="s">
        <v>13</v>
      </c>
      <c r="H80" s="102" t="s">
        <v>17</v>
      </c>
      <c r="I80" s="102" t="s">
        <v>18</v>
      </c>
      <c r="J80" s="102" t="s">
        <v>19</v>
      </c>
      <c r="K80" s="102" t="s">
        <v>20</v>
      </c>
    </row>
    <row r="81" spans="1:31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325">
        <f>+VLOOKUP(A81,Metas[],4,0)</f>
        <v>1</v>
      </c>
      <c r="G81" s="93">
        <v>1</v>
      </c>
      <c r="H81" s="94" t="s">
        <v>128</v>
      </c>
      <c r="I81" s="94" t="s">
        <v>89</v>
      </c>
      <c r="J81" s="95" t="s">
        <v>83</v>
      </c>
      <c r="K81" s="175" t="s">
        <v>129</v>
      </c>
    </row>
    <row r="82" spans="1:31" s="160" customFormat="1" ht="55.5" customHeight="1" x14ac:dyDescent="0.25">
      <c r="A82" s="327" t="s">
        <v>241</v>
      </c>
      <c r="B82" s="176" t="s">
        <v>131</v>
      </c>
      <c r="C82" s="176">
        <v>1</v>
      </c>
      <c r="D82" s="177" t="s">
        <v>132</v>
      </c>
      <c r="E82" s="176" t="s">
        <v>133</v>
      </c>
      <c r="F82" s="326">
        <f>+VLOOKUP(A82,Metas[],4,0)</f>
        <v>3</v>
      </c>
      <c r="G82" s="50">
        <v>3</v>
      </c>
      <c r="H82" s="68"/>
      <c r="I82" s="51" t="s">
        <v>89</v>
      </c>
      <c r="J82" s="58"/>
      <c r="K82" s="68"/>
    </row>
    <row r="83" spans="1:31" s="160" customFormat="1" ht="55.5" customHeight="1" x14ac:dyDescent="0.25">
      <c r="A83" s="327" t="s">
        <v>242</v>
      </c>
      <c r="B83" s="176" t="s">
        <v>135</v>
      </c>
      <c r="C83" s="176">
        <v>0</v>
      </c>
      <c r="D83" s="177" t="s">
        <v>136</v>
      </c>
      <c r="E83" s="176" t="s">
        <v>137</v>
      </c>
      <c r="F83" s="326">
        <f>+VLOOKUP(A83,Metas[],4,0)</f>
        <v>0</v>
      </c>
      <c r="G83" s="50">
        <v>0</v>
      </c>
      <c r="H83" s="177"/>
      <c r="I83" s="51" t="s">
        <v>89</v>
      </c>
      <c r="J83" s="52"/>
      <c r="K83" s="177"/>
    </row>
    <row r="84" spans="1:31" s="53" customFormat="1" ht="55.5" customHeight="1" x14ac:dyDescent="0.25">
      <c r="A84" s="155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326">
        <f>+VLOOKUP(A84,Metas[],4,0)</f>
        <v>3</v>
      </c>
      <c r="G84" s="50">
        <v>3</v>
      </c>
      <c r="H84" s="51" t="s">
        <v>237</v>
      </c>
      <c r="I84" s="51" t="s">
        <v>89</v>
      </c>
      <c r="J84" s="52" t="s">
        <v>143</v>
      </c>
      <c r="K84" s="48" t="s">
        <v>144</v>
      </c>
    </row>
    <row r="85" spans="1:31" s="53" customFormat="1" ht="55.5" customHeight="1" x14ac:dyDescent="0.25">
      <c r="A85" s="155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326">
        <f>+VLOOKUP(A85,Metas[],4,0)</f>
        <v>0</v>
      </c>
      <c r="G85" s="50">
        <v>0</v>
      </c>
      <c r="H85" s="51"/>
      <c r="I85" s="51" t="s">
        <v>89</v>
      </c>
      <c r="J85" s="52" t="s">
        <v>83</v>
      </c>
      <c r="K85" s="48"/>
    </row>
    <row r="86" spans="1:31" x14ac:dyDescent="0.25">
      <c r="A86" s="44"/>
      <c r="B86" s="45"/>
      <c r="C86" s="45"/>
      <c r="D86" s="45"/>
      <c r="E86" s="44"/>
      <c r="F86" s="46"/>
      <c r="G86" s="46"/>
      <c r="H86" s="45"/>
      <c r="I86" s="45"/>
      <c r="J86" s="45"/>
      <c r="K86" s="45"/>
    </row>
    <row r="88" spans="1:31" s="74" customFormat="1" x14ac:dyDescent="0.25">
      <c r="A88" s="70"/>
      <c r="B88" s="71"/>
      <c r="C88" s="71"/>
      <c r="D88" s="72"/>
      <c r="E88" s="72"/>
      <c r="F88" s="73"/>
      <c r="G88" s="73"/>
      <c r="H88" s="72"/>
      <c r="I88" s="72"/>
      <c r="J88" s="72"/>
      <c r="K88" s="72"/>
    </row>
    <row r="89" spans="1:31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1"/>
      <c r="I89" s="121"/>
      <c r="J89" s="121"/>
      <c r="K89" s="121"/>
    </row>
    <row r="90" spans="1:31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</row>
    <row r="91" spans="1:31" s="74" customFormat="1" ht="15.75" thickBot="1" x14ac:dyDescent="0.3">
      <c r="A91" s="76"/>
      <c r="B91" s="75"/>
      <c r="C91" s="75"/>
      <c r="D91" s="76"/>
      <c r="E91" s="76"/>
      <c r="F91" s="75"/>
      <c r="G91" s="75"/>
      <c r="H91" s="76"/>
      <c r="I91" s="182"/>
      <c r="J91" s="182"/>
      <c r="K91" s="182"/>
    </row>
    <row r="92" spans="1:31" s="114" customFormat="1" ht="39.950000000000003" customHeight="1" thickTop="1" thickBot="1" x14ac:dyDescent="0.45">
      <c r="A92" s="154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22" t="s">
        <v>5</v>
      </c>
      <c r="J92" s="221"/>
      <c r="K92" s="223"/>
    </row>
    <row r="93" spans="1:31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/>
      <c r="G93" s="102" t="s">
        <v>13</v>
      </c>
      <c r="H93" s="102" t="s">
        <v>17</v>
      </c>
      <c r="I93" s="102" t="s">
        <v>18</v>
      </c>
      <c r="J93" s="102" t="s">
        <v>19</v>
      </c>
      <c r="K93" s="102" t="s">
        <v>20</v>
      </c>
      <c r="AE93" s="115"/>
    </row>
    <row r="94" spans="1:31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325">
        <f>+VLOOKUP(A94,Metas[],4,0)</f>
        <v>1</v>
      </c>
      <c r="G94" s="109">
        <v>1</v>
      </c>
      <c r="H94" s="107" t="s">
        <v>158</v>
      </c>
      <c r="I94" s="107" t="s">
        <v>25</v>
      </c>
      <c r="J94" s="108" t="s">
        <v>159</v>
      </c>
      <c r="K94" s="107" t="s">
        <v>160</v>
      </c>
    </row>
    <row r="95" spans="1:31" s="74" customFormat="1" x14ac:dyDescent="0.25">
      <c r="A95" s="79"/>
      <c r="B95" s="180"/>
      <c r="C95" s="180"/>
      <c r="D95" s="79"/>
      <c r="E95" s="79"/>
      <c r="F95" s="28"/>
      <c r="G95" s="28"/>
      <c r="H95" s="79"/>
      <c r="I95" s="79"/>
      <c r="J95" s="79"/>
      <c r="K95" s="79"/>
    </row>
    <row r="96" spans="1:31" s="74" customFormat="1" ht="15.75" thickBot="1" x14ac:dyDescent="0.3">
      <c r="A96" s="79"/>
      <c r="B96" s="180"/>
      <c r="C96" s="180"/>
      <c r="D96" s="79"/>
      <c r="E96" s="79"/>
      <c r="F96" s="28"/>
      <c r="G96" s="28"/>
      <c r="H96" s="79"/>
      <c r="I96" s="79"/>
      <c r="J96" s="79"/>
      <c r="K96" s="79"/>
    </row>
    <row r="97" spans="1:31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</row>
    <row r="98" spans="1:31" s="74" customFormat="1" ht="15.75" thickBot="1" x14ac:dyDescent="0.3">
      <c r="A98" s="79"/>
      <c r="B98" s="180"/>
      <c r="C98" s="180"/>
      <c r="D98" s="79"/>
      <c r="E98" s="79"/>
      <c r="F98" s="28"/>
      <c r="G98" s="28"/>
      <c r="H98" s="79"/>
      <c r="I98" s="79"/>
      <c r="J98" s="79"/>
      <c r="K98" s="79"/>
    </row>
    <row r="99" spans="1:31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2" t="s">
        <v>5</v>
      </c>
      <c r="J99" s="221"/>
      <c r="K99" s="223"/>
    </row>
    <row r="100" spans="1:31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/>
      <c r="G100" s="102" t="s">
        <v>13</v>
      </c>
      <c r="H100" s="102" t="s">
        <v>17</v>
      </c>
      <c r="I100" s="102" t="s">
        <v>18</v>
      </c>
      <c r="J100" s="102" t="s">
        <v>19</v>
      </c>
      <c r="K100" s="102" t="s">
        <v>20</v>
      </c>
    </row>
    <row r="101" spans="1:31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325">
        <f>+VLOOKUP(A101,Metas[],4,0)</f>
        <v>1</v>
      </c>
      <c r="G101" s="109">
        <v>0.8</v>
      </c>
      <c r="H101" s="107" t="s">
        <v>178</v>
      </c>
      <c r="I101" s="107" t="s">
        <v>31</v>
      </c>
      <c r="J101" s="108" t="s">
        <v>179</v>
      </c>
      <c r="K101" s="107" t="s">
        <v>180</v>
      </c>
    </row>
    <row r="102" spans="1:31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325">
        <f>+VLOOKUP(A102,Metas[],4,0)</f>
        <v>1</v>
      </c>
      <c r="G102" s="77">
        <v>1</v>
      </c>
      <c r="H102" s="83" t="s">
        <v>181</v>
      </c>
      <c r="I102" s="83" t="s">
        <v>25</v>
      </c>
      <c r="J102" s="84" t="s">
        <v>26</v>
      </c>
      <c r="K102" s="56" t="s">
        <v>182</v>
      </c>
    </row>
    <row r="103" spans="1:31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325">
        <f>+VLOOKUP(A103,Metas[],4,0)</f>
        <v>1</v>
      </c>
      <c r="G103" s="77">
        <v>0.8</v>
      </c>
      <c r="H103" s="83" t="s">
        <v>238</v>
      </c>
      <c r="I103" s="56" t="s">
        <v>31</v>
      </c>
      <c r="J103" s="57" t="s">
        <v>179</v>
      </c>
      <c r="K103" s="56" t="s">
        <v>182</v>
      </c>
    </row>
    <row r="104" spans="1:31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325">
        <f>+VLOOKUP(A104,Metas[],4,0)</f>
        <v>1</v>
      </c>
      <c r="G104" s="77">
        <v>0</v>
      </c>
      <c r="H104" s="83" t="s">
        <v>238</v>
      </c>
      <c r="I104" s="56" t="s">
        <v>31</v>
      </c>
      <c r="J104" s="84" t="s">
        <v>26</v>
      </c>
      <c r="K104" s="56" t="s">
        <v>172</v>
      </c>
    </row>
    <row r="105" spans="1:31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325">
        <f>+VLOOKUP(A105,Metas[],4,0)</f>
        <v>1</v>
      </c>
      <c r="G105" s="161">
        <v>1</v>
      </c>
      <c r="H105" s="83" t="s">
        <v>239</v>
      </c>
      <c r="I105" s="56" t="s">
        <v>31</v>
      </c>
      <c r="J105" s="84" t="s">
        <v>26</v>
      </c>
      <c r="K105" s="56" t="s">
        <v>182</v>
      </c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31" s="1" customFormat="1" ht="50.25" customHeight="1" x14ac:dyDescent="0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1">
    <mergeCell ref="A3:K3"/>
    <mergeCell ref="A8:K8"/>
    <mergeCell ref="A10:K10"/>
    <mergeCell ref="A12:K13"/>
    <mergeCell ref="C15:H15"/>
    <mergeCell ref="I15:K15"/>
    <mergeCell ref="A58:K58"/>
    <mergeCell ref="A24:K24"/>
    <mergeCell ref="A26:K26"/>
    <mergeCell ref="A28:K29"/>
    <mergeCell ref="B31:H31"/>
    <mergeCell ref="I31:K31"/>
    <mergeCell ref="A38:K38"/>
    <mergeCell ref="A40:K40"/>
    <mergeCell ref="A42:K43"/>
    <mergeCell ref="B45:H45"/>
    <mergeCell ref="I45:K45"/>
    <mergeCell ref="B60:H60"/>
    <mergeCell ref="I60:K60"/>
    <mergeCell ref="A68:K68"/>
    <mergeCell ref="B70:H70"/>
    <mergeCell ref="I70:K70"/>
    <mergeCell ref="A77:K77"/>
    <mergeCell ref="B79:H79"/>
    <mergeCell ref="I79:K79"/>
    <mergeCell ref="A90:K90"/>
    <mergeCell ref="B92:H92"/>
    <mergeCell ref="I92:K92"/>
    <mergeCell ref="A97:K97"/>
    <mergeCell ref="B99:H99"/>
    <mergeCell ref="I99:K99"/>
  </mergeCells>
  <dataValidations count="11"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J71 J32 J46 J80" xr:uid="{7C05EA5C-EAD4-42CC-96DE-CB563E2C7B81}"/>
    <dataValidation allowBlank="1" showInputMessage="1" showErrorMessage="1" promptTitle="Riesgo Asociado" prompt="Incluya aquí los eventos que puedan entorpecer la realización del producto" sqref="H71 H32 H46 H80" xr:uid="{B240AF0A-A1D5-4F1D-A5AD-36E66F97688E}"/>
    <dataValidation allowBlank="1" showInputMessage="1" showErrorMessage="1" promptTitle="Acciones de Mitigación" prompt="Incluya acciones de prevención para la reducción de ocurrencia de riesgos" sqref="K71 K32 K46 K80" xr:uid="{EE77FDE2-748D-4BEF-A72F-683C2E125AE9}"/>
    <dataValidation allowBlank="1" showInputMessage="1" showErrorMessage="1" promptTitle="Línea base" prompt="Incluya la meta o valor obtenido en el período anterior." sqref="C32" xr:uid="{47254264-120B-42E4-990A-732094F31840}"/>
    <dataValidation allowBlank="1" showInputMessage="1" showErrorMessage="1" promptTitle="Involucrados" prompt="Incluya las áreas que contribuyen al logro del producto. Aplica para instituciones externas._x000a_" sqref="E71 E32 E46 E80" xr:uid="{8FD4C8ED-0CC7-4815-B01D-A27962964DC4}"/>
    <dataValidation allowBlank="1" showInputMessage="1" showErrorMessage="1" promptTitle="Unidad de medida" prompt="Es una herramienta de medición del producto. Solo mide, no opina. Ejemplo: Técnicos capacitados." sqref="B71 B32 B46 B80" xr:uid="{364B6924-7360-4D4A-B854-C6A4DF4F5CBA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9A4997CE-23A3-4C99-B7ED-529E11C96D27}"/>
    <dataValidation type="list" allowBlank="1" showInputMessage="1" showErrorMessage="1" sqref="J83:J85 J81" xr:uid="{B8F67B54-535E-4B96-928A-945BC27484B6}">
      <formula1>#REF!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23A88B4C-0D0C-48EB-89D1-590282CAC899}"/>
    <dataValidation type="list" allowBlank="1" sqref="J101:J105" xr:uid="{D25A45E8-7E1E-4648-8597-3C65A0A8EF9F}">
      <formula1>Impacto</formula1>
    </dataValidation>
    <dataValidation allowBlank="1" showInputMessage="1" showErrorMessage="1" promptTitle="Meta global " prompt="Expresión de un objetivo (producto o subproducto a entregar) presentado en términos cuantitativos." sqref="F71 F80 F46 F32" xr:uid="{9D57460E-3B44-4BDF-89CE-3237442EC370}"/>
  </dataValidations>
  <pageMargins left="0.23622047244094491" right="0.23622047244094491" top="0.74803149606299213" bottom="0.74803149606299213" header="0.31496062992125984" footer="0.31496062992125984"/>
  <pageSetup paperSize="11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7780-4D58-49F6-BBAA-8F4FF56F8C18}">
  <sheetPr>
    <tabColor rgb="FF00B0F0"/>
  </sheetPr>
  <dimension ref="A2:AE120"/>
  <sheetViews>
    <sheetView showGridLines="0" topLeftCell="A7" zoomScale="70" zoomScaleNormal="70" zoomScalePageLayoutView="40" workbookViewId="0">
      <selection activeCell="E21" sqref="E21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188" customWidth="1"/>
    <col min="3" max="3" width="15.85546875" style="188" customWidth="1"/>
    <col min="4" max="4" width="61" style="188" customWidth="1"/>
    <col min="5" max="5" width="51.5703125" style="1" customWidth="1"/>
    <col min="6" max="7" width="18.28515625" style="28" customWidth="1"/>
    <col min="8" max="8" width="52.85546875" style="188" customWidth="1"/>
    <col min="9" max="9" width="31.7109375" style="1" customWidth="1"/>
    <col min="10" max="10" width="16.85546875" style="1" customWidth="1"/>
    <col min="11" max="11" width="68.85546875" style="1" customWidth="1"/>
    <col min="12" max="12" width="11.42578125" style="2"/>
    <col min="13" max="13" width="14.5703125" style="2" bestFit="1" customWidth="1"/>
    <col min="14" max="16384" width="11.42578125" style="2"/>
  </cols>
  <sheetData>
    <row r="2" spans="1:11" ht="15.75" thickBot="1" x14ac:dyDescent="0.3"/>
    <row r="3" spans="1:11" ht="129.6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8" spans="1:11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8.75" x14ac:dyDescent="0.3">
      <c r="A9" s="3"/>
      <c r="B9" s="4"/>
      <c r="C9" s="4"/>
      <c r="D9" s="5"/>
      <c r="E9" s="5"/>
      <c r="F9" s="6"/>
      <c r="G9" s="6"/>
      <c r="H9" s="7"/>
      <c r="I9" s="7"/>
      <c r="J9" s="8"/>
      <c r="K9" s="8"/>
    </row>
    <row r="10" spans="1:11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5.75" thickBot="1" x14ac:dyDescent="0.3">
      <c r="A11" s="2"/>
      <c r="B11" s="27"/>
      <c r="C11" s="27"/>
      <c r="D11" s="1"/>
      <c r="H11" s="2"/>
      <c r="I11" s="2"/>
      <c r="J11" s="2"/>
      <c r="K11" s="27"/>
    </row>
    <row r="12" spans="1:11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20.25" thickTop="1" thickBot="1" x14ac:dyDescent="0.3">
      <c r="A14" s="29"/>
      <c r="B14" s="29"/>
      <c r="C14" s="30"/>
      <c r="D14" s="31"/>
      <c r="E14" s="31"/>
      <c r="F14" s="31"/>
      <c r="G14" s="31"/>
      <c r="H14" s="30"/>
      <c r="I14" s="30"/>
      <c r="J14" s="30"/>
      <c r="K14" s="30"/>
    </row>
    <row r="15" spans="1:11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3" t="s">
        <v>5</v>
      </c>
      <c r="J15" s="204"/>
      <c r="K15" s="205"/>
    </row>
    <row r="16" spans="1:11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240</v>
      </c>
      <c r="G16" s="35" t="s">
        <v>14</v>
      </c>
      <c r="H16" s="35" t="s">
        <v>17</v>
      </c>
      <c r="I16" s="22" t="s">
        <v>18</v>
      </c>
      <c r="J16" s="22" t="s">
        <v>19</v>
      </c>
      <c r="K16" s="23" t="s">
        <v>20</v>
      </c>
    </row>
    <row r="17" spans="1:13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325">
        <f>+VLOOKUP(A17,Metas[],5,0)</f>
        <v>0.81</v>
      </c>
      <c r="G17" s="77">
        <v>0.82</v>
      </c>
      <c r="H17" s="123" t="s">
        <v>60</v>
      </c>
      <c r="I17" s="124" t="s">
        <v>25</v>
      </c>
      <c r="J17" s="125" t="s">
        <v>26</v>
      </c>
      <c r="K17" s="123" t="s">
        <v>27</v>
      </c>
    </row>
    <row r="18" spans="1:13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325">
        <f>+VLOOKUP(A18,Metas[],5,0)</f>
        <v>0.97</v>
      </c>
      <c r="G18" s="77">
        <v>0.96</v>
      </c>
      <c r="H18" s="123" t="s">
        <v>62</v>
      </c>
      <c r="I18" s="124" t="s">
        <v>31</v>
      </c>
      <c r="J18" s="125" t="s">
        <v>32</v>
      </c>
      <c r="K18" s="123" t="s">
        <v>33</v>
      </c>
      <c r="M18" s="148"/>
    </row>
    <row r="19" spans="1:13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326">
        <f>+VLOOKUP(A19,Metas[],5,0)</f>
        <v>1500</v>
      </c>
      <c r="G19" s="57">
        <v>1400</v>
      </c>
      <c r="H19" s="123" t="s">
        <v>62</v>
      </c>
      <c r="I19" s="124" t="s">
        <v>31</v>
      </c>
      <c r="J19" s="125" t="s">
        <v>32</v>
      </c>
      <c r="K19" s="123" t="s">
        <v>27</v>
      </c>
    </row>
    <row r="20" spans="1:13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326">
        <f>+VLOOKUP(A20,Metas[],5,0)</f>
        <v>2</v>
      </c>
      <c r="G20" s="57">
        <v>0</v>
      </c>
      <c r="H20" s="123" t="s">
        <v>72</v>
      </c>
      <c r="I20" s="132" t="s">
        <v>25</v>
      </c>
      <c r="J20" s="125" t="s">
        <v>26</v>
      </c>
      <c r="K20" s="133" t="s">
        <v>33</v>
      </c>
    </row>
    <row r="21" spans="1:13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326">
        <f>+VLOOKUP(A21,Metas[],5,0)</f>
        <v>1</v>
      </c>
      <c r="G21" s="57">
        <v>0</v>
      </c>
      <c r="H21" s="123" t="s">
        <v>72</v>
      </c>
      <c r="I21" s="132" t="s">
        <v>25</v>
      </c>
      <c r="J21" s="125" t="s">
        <v>26</v>
      </c>
      <c r="K21" s="133" t="s">
        <v>33</v>
      </c>
    </row>
    <row r="22" spans="1:13" x14ac:dyDescent="0.25">
      <c r="A22" s="37"/>
      <c r="B22" s="38"/>
      <c r="C22" s="38"/>
      <c r="D22" s="39"/>
      <c r="E22" s="40"/>
      <c r="G22" s="41"/>
      <c r="H22" s="41"/>
      <c r="I22" s="42"/>
      <c r="J22" s="43"/>
      <c r="K22" s="43"/>
    </row>
    <row r="24" spans="1:13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3" ht="18.75" x14ac:dyDescent="0.3">
      <c r="A25" s="3"/>
      <c r="B25" s="4"/>
      <c r="C25" s="4"/>
      <c r="D25" s="5"/>
      <c r="E25" s="5"/>
      <c r="F25" s="6"/>
      <c r="G25" s="6"/>
      <c r="H25" s="7"/>
      <c r="I25" s="7"/>
      <c r="J25" s="8"/>
      <c r="K25" s="8"/>
    </row>
    <row r="26" spans="1:13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3" ht="15.75" thickBot="1" x14ac:dyDescent="0.3">
      <c r="A27" s="9"/>
      <c r="B27" s="10"/>
      <c r="C27" s="10"/>
      <c r="D27" s="11"/>
      <c r="E27" s="11"/>
      <c r="F27" s="12"/>
      <c r="G27" s="12"/>
      <c r="H27" s="10"/>
      <c r="I27" s="10"/>
      <c r="J27" s="10"/>
      <c r="K27" s="10"/>
    </row>
    <row r="28" spans="1:13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3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3" ht="33" customHeight="1" thickTop="1" thickBot="1" x14ac:dyDescent="0.3">
      <c r="A30" s="13"/>
      <c r="B30" s="14"/>
      <c r="C30" s="15"/>
      <c r="D30" s="16"/>
      <c r="E30" s="16"/>
      <c r="F30" s="16"/>
      <c r="G30" s="16"/>
      <c r="H30" s="15"/>
      <c r="I30" s="15"/>
      <c r="J30" s="15"/>
      <c r="K30" s="15"/>
    </row>
    <row r="31" spans="1:13" ht="39.950000000000003" customHeight="1" thickBot="1" x14ac:dyDescent="0.3">
      <c r="A31" s="189" t="s">
        <v>3</v>
      </c>
      <c r="B31" s="210" t="s">
        <v>4</v>
      </c>
      <c r="C31" s="211"/>
      <c r="D31" s="211"/>
      <c r="E31" s="211"/>
      <c r="F31" s="211"/>
      <c r="G31" s="211"/>
      <c r="H31" s="212"/>
      <c r="I31" s="213" t="s">
        <v>5</v>
      </c>
      <c r="J31" s="214"/>
      <c r="K31" s="215"/>
    </row>
    <row r="32" spans="1:13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244</v>
      </c>
      <c r="G32" s="24" t="s">
        <v>14</v>
      </c>
      <c r="H32" s="24" t="s">
        <v>17</v>
      </c>
      <c r="I32" s="24" t="s">
        <v>18</v>
      </c>
      <c r="J32" s="24" t="s">
        <v>19</v>
      </c>
      <c r="K32" s="24" t="s">
        <v>20</v>
      </c>
    </row>
    <row r="33" spans="1:11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324">
        <f>+VLOOKUP(A33,Metas[],5,0)</f>
        <v>0</v>
      </c>
      <c r="G33" s="149">
        <v>0</v>
      </c>
      <c r="H33" s="123" t="s">
        <v>229</v>
      </c>
      <c r="I33" s="132" t="s">
        <v>25</v>
      </c>
      <c r="J33" s="125" t="s">
        <v>26</v>
      </c>
      <c r="K33" s="133" t="s">
        <v>27</v>
      </c>
    </row>
    <row r="34" spans="1:11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324">
        <f>+VLOOKUP(A34,Metas[],5,0)</f>
        <v>8.6</v>
      </c>
      <c r="G34" s="149">
        <v>8.1</v>
      </c>
      <c r="H34" s="123" t="s">
        <v>229</v>
      </c>
      <c r="I34" s="132" t="s">
        <v>25</v>
      </c>
      <c r="J34" s="125" t="s">
        <v>26</v>
      </c>
      <c r="K34" s="133" t="s">
        <v>27</v>
      </c>
    </row>
    <row r="35" spans="1:11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324">
        <f>+VLOOKUP(A35,Metas[],5,0)</f>
        <v>8.6</v>
      </c>
      <c r="G35" s="149">
        <v>0.1</v>
      </c>
      <c r="H35" s="123" t="s">
        <v>229</v>
      </c>
      <c r="I35" s="132" t="s">
        <v>25</v>
      </c>
      <c r="J35" s="125" t="s">
        <v>26</v>
      </c>
      <c r="K35" s="133" t="s">
        <v>27</v>
      </c>
    </row>
    <row r="38" spans="1:11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x14ac:dyDescent="0.25">
      <c r="A39" s="44"/>
      <c r="B39" s="45"/>
      <c r="C39" s="45"/>
      <c r="D39" s="45"/>
      <c r="E39" s="44"/>
      <c r="F39" s="46"/>
      <c r="G39" s="46"/>
      <c r="H39" s="45"/>
      <c r="I39" s="45"/>
      <c r="J39" s="45"/>
      <c r="K39" s="45"/>
    </row>
    <row r="40" spans="1:11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5.75" thickBot="1" x14ac:dyDescent="0.3">
      <c r="A41" s="44"/>
      <c r="B41" s="45"/>
      <c r="C41" s="45"/>
      <c r="D41" s="45"/>
      <c r="E41" s="44"/>
      <c r="F41" s="46"/>
      <c r="G41" s="46"/>
      <c r="H41" s="45"/>
      <c r="I41" s="45"/>
      <c r="J41" s="45"/>
      <c r="K41" s="45"/>
    </row>
    <row r="42" spans="1:11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1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ht="20.25" thickTop="1" thickBot="1" x14ac:dyDescent="0.3">
      <c r="A44" s="13"/>
      <c r="B44" s="14"/>
      <c r="C44" s="15"/>
      <c r="D44" s="16"/>
      <c r="E44" s="16"/>
      <c r="F44" s="16"/>
      <c r="G44" s="16"/>
      <c r="H44" s="15"/>
      <c r="I44" s="15"/>
      <c r="J44" s="15"/>
      <c r="K44" s="15"/>
    </row>
    <row r="45" spans="1:11" ht="27.75" thickBot="1" x14ac:dyDescent="0.3">
      <c r="A45" s="189" t="s">
        <v>3</v>
      </c>
      <c r="B45" s="210" t="s">
        <v>4</v>
      </c>
      <c r="C45" s="211"/>
      <c r="D45" s="211"/>
      <c r="E45" s="211"/>
      <c r="F45" s="211"/>
      <c r="G45" s="211"/>
      <c r="H45" s="212"/>
      <c r="I45" s="213" t="s">
        <v>5</v>
      </c>
      <c r="J45" s="214"/>
      <c r="K45" s="215"/>
    </row>
    <row r="46" spans="1:11" ht="55.5" customHeight="1" thickTop="1" thickBot="1" x14ac:dyDescent="0.3">
      <c r="A46" s="34" t="s">
        <v>174</v>
      </c>
      <c r="B46" s="35" t="s">
        <v>8</v>
      </c>
      <c r="C46" s="102" t="s">
        <v>56</v>
      </c>
      <c r="D46" s="35" t="s">
        <v>10</v>
      </c>
      <c r="E46" s="35" t="s">
        <v>11</v>
      </c>
      <c r="F46" s="35"/>
      <c r="G46" s="35" t="s">
        <v>14</v>
      </c>
      <c r="H46" s="35" t="s">
        <v>17</v>
      </c>
      <c r="I46" s="22" t="s">
        <v>18</v>
      </c>
      <c r="J46" s="22" t="s">
        <v>19</v>
      </c>
      <c r="K46" s="23" t="s">
        <v>20</v>
      </c>
    </row>
    <row r="47" spans="1:11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325">
        <f>+VLOOKUP(A47,Metas[],5,0)</f>
        <v>0.2</v>
      </c>
      <c r="G47" s="131">
        <v>0.2</v>
      </c>
      <c r="H47" s="123" t="s">
        <v>60</v>
      </c>
      <c r="I47" s="132" t="s">
        <v>25</v>
      </c>
      <c r="J47" s="125" t="s">
        <v>26</v>
      </c>
      <c r="K47" s="133" t="s">
        <v>27</v>
      </c>
    </row>
    <row r="48" spans="1:11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325">
        <f>+VLOOKUP(A48,Metas[],5,0)</f>
        <v>0.85</v>
      </c>
      <c r="G48" s="131">
        <v>0.86</v>
      </c>
      <c r="H48" s="124" t="s">
        <v>232</v>
      </c>
      <c r="I48" s="124" t="s">
        <v>31</v>
      </c>
      <c r="J48" s="125" t="s">
        <v>32</v>
      </c>
      <c r="K48" s="123" t="s">
        <v>233</v>
      </c>
    </row>
    <row r="49" spans="1:11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325">
        <f>+VLOOKUP(A49,Metas[],5,0)</f>
        <v>0.45</v>
      </c>
      <c r="G49" s="130">
        <v>0.42</v>
      </c>
      <c r="H49" s="124" t="s">
        <v>62</v>
      </c>
      <c r="I49" s="124" t="s">
        <v>31</v>
      </c>
      <c r="J49" s="125" t="s">
        <v>32</v>
      </c>
      <c r="K49" s="124" t="s">
        <v>33</v>
      </c>
    </row>
    <row r="50" spans="1:11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325">
        <f>+VLOOKUP(A50,Metas[],5,0)</f>
        <v>0.05</v>
      </c>
      <c r="G50" s="130">
        <v>0.03</v>
      </c>
      <c r="H50" s="124" t="s">
        <v>62</v>
      </c>
      <c r="I50" s="124" t="s">
        <v>31</v>
      </c>
      <c r="J50" s="125" t="s">
        <v>32</v>
      </c>
      <c r="K50" s="124" t="s">
        <v>33</v>
      </c>
    </row>
    <row r="51" spans="1:11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325">
        <f>+VLOOKUP(A51,Metas[],5,0)</f>
        <v>0.35</v>
      </c>
      <c r="G51" s="130">
        <v>0.3</v>
      </c>
      <c r="H51" s="123" t="s">
        <v>72</v>
      </c>
      <c r="I51" s="124" t="s">
        <v>25</v>
      </c>
      <c r="J51" s="125" t="s">
        <v>26</v>
      </c>
      <c r="K51" s="123" t="s">
        <v>40</v>
      </c>
    </row>
    <row r="52" spans="1:11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325">
        <f>+VLOOKUP(A52,Metas[],5,0)</f>
        <v>0.3</v>
      </c>
      <c r="G52" s="130">
        <v>0.25</v>
      </c>
      <c r="H52" s="124" t="s">
        <v>192</v>
      </c>
      <c r="I52" s="124" t="s">
        <v>25</v>
      </c>
      <c r="J52" s="125" t="s">
        <v>26</v>
      </c>
      <c r="K52" s="123" t="s">
        <v>193</v>
      </c>
    </row>
    <row r="53" spans="1:11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325">
        <f>+VLOOKUP(A53,Metas[],5,0)</f>
        <v>0.1</v>
      </c>
      <c r="G53" s="130">
        <v>0.05</v>
      </c>
      <c r="H53" s="140" t="s">
        <v>72</v>
      </c>
      <c r="I53" s="142" t="s">
        <v>25</v>
      </c>
      <c r="J53" s="143" t="s">
        <v>26</v>
      </c>
      <c r="K53" s="123" t="s">
        <v>195</v>
      </c>
    </row>
    <row r="54" spans="1:11" ht="55.5" customHeight="1" x14ac:dyDescent="0.25">
      <c r="A54" s="26" t="s">
        <v>196</v>
      </c>
      <c r="B54" s="129" t="s">
        <v>197</v>
      </c>
      <c r="C54" s="187">
        <v>15726148</v>
      </c>
      <c r="D54" s="140" t="s">
        <v>46</v>
      </c>
      <c r="E54" s="123" t="s">
        <v>47</v>
      </c>
      <c r="F54" s="328">
        <f>+VLOOKUP(A54,Metas[],5,0)</f>
        <v>16660</v>
      </c>
      <c r="G54" s="145">
        <v>16347756.329113925</v>
      </c>
      <c r="H54" s="123" t="s">
        <v>198</v>
      </c>
      <c r="I54" s="124" t="s">
        <v>48</v>
      </c>
      <c r="J54" s="125" t="s">
        <v>179</v>
      </c>
      <c r="K54" s="123" t="s">
        <v>49</v>
      </c>
    </row>
    <row r="55" spans="1:11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324">
        <f>+VLOOKUP(A55,Metas[],5,0)</f>
        <v>0.5</v>
      </c>
      <c r="G55" s="146">
        <v>0</v>
      </c>
      <c r="H55" s="147" t="s">
        <v>199</v>
      </c>
      <c r="I55" s="124" t="s">
        <v>31</v>
      </c>
      <c r="J55" s="125" t="s">
        <v>32</v>
      </c>
      <c r="K55" s="147" t="s">
        <v>54</v>
      </c>
    </row>
    <row r="56" spans="1:11" x14ac:dyDescent="0.25">
      <c r="A56" s="44"/>
      <c r="B56" s="45"/>
      <c r="C56" s="45"/>
      <c r="D56" s="164"/>
      <c r="E56" s="44"/>
      <c r="F56" s="46"/>
      <c r="G56" s="46"/>
      <c r="H56" s="45"/>
      <c r="I56" s="45"/>
      <c r="J56" s="45"/>
      <c r="K56" s="45"/>
    </row>
    <row r="57" spans="1:11" ht="15.75" thickBot="1" x14ac:dyDescent="0.3">
      <c r="A57" s="44"/>
      <c r="B57" s="45"/>
      <c r="C57" s="45"/>
      <c r="D57" s="45"/>
      <c r="E57" s="44"/>
      <c r="F57" s="46"/>
      <c r="G57" s="46"/>
      <c r="H57" s="45"/>
      <c r="I57" s="45"/>
      <c r="J57" s="45"/>
      <c r="K57" s="45"/>
    </row>
    <row r="58" spans="1:11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2" t="s">
        <v>5</v>
      </c>
      <c r="J60" s="221"/>
      <c r="K60" s="223"/>
    </row>
    <row r="61" spans="1:11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/>
      <c r="G61" s="102" t="s">
        <v>14</v>
      </c>
      <c r="H61" s="102" t="s">
        <v>17</v>
      </c>
      <c r="I61" s="102" t="s">
        <v>18</v>
      </c>
      <c r="J61" s="102" t="s">
        <v>19</v>
      </c>
      <c r="K61" s="102" t="s">
        <v>20</v>
      </c>
    </row>
    <row r="62" spans="1:11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324">
        <f>+VLOOKUP(A62,Metas[],5,0)</f>
        <v>0</v>
      </c>
      <c r="G62" s="50">
        <v>0</v>
      </c>
      <c r="H62" s="51" t="s">
        <v>88</v>
      </c>
      <c r="I62" s="51" t="s">
        <v>89</v>
      </c>
      <c r="J62" s="52" t="s">
        <v>83</v>
      </c>
      <c r="K62" s="48" t="s">
        <v>90</v>
      </c>
    </row>
    <row r="63" spans="1:11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324">
        <f>+VLOOKUP(A63,Metas[],5,0)</f>
        <v>1</v>
      </c>
      <c r="G63" s="50">
        <v>1</v>
      </c>
      <c r="H63" s="51" t="s">
        <v>88</v>
      </c>
      <c r="I63" s="51" t="s">
        <v>89</v>
      </c>
      <c r="J63" s="52" t="s">
        <v>83</v>
      </c>
      <c r="K63" s="48" t="s">
        <v>90</v>
      </c>
    </row>
    <row r="64" spans="1:11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325">
        <f>+VLOOKUP(A64,Metas[],5,0)</f>
        <v>0.4</v>
      </c>
      <c r="G64" s="54">
        <v>0</v>
      </c>
      <c r="H64" s="56" t="s">
        <v>95</v>
      </c>
      <c r="I64" s="56" t="s">
        <v>89</v>
      </c>
      <c r="J64" s="57" t="s">
        <v>83</v>
      </c>
      <c r="K64" s="56" t="s">
        <v>96</v>
      </c>
    </row>
    <row r="65" spans="1:11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324">
        <f>+VLOOKUP(A65,Metas[],5,0)</f>
        <v>1</v>
      </c>
      <c r="G65" s="55">
        <v>0</v>
      </c>
      <c r="H65" s="56" t="s">
        <v>95</v>
      </c>
      <c r="I65" s="56" t="s">
        <v>89</v>
      </c>
      <c r="J65" s="57" t="s">
        <v>83</v>
      </c>
      <c r="K65" s="56" t="s">
        <v>96</v>
      </c>
    </row>
    <row r="66" spans="1:11" x14ac:dyDescent="0.25">
      <c r="A66" s="59" t="s">
        <v>83</v>
      </c>
    </row>
    <row r="67" spans="1:11" ht="15.75" thickBot="1" x14ac:dyDescent="0.3">
      <c r="A67" s="44"/>
      <c r="B67" s="45"/>
      <c r="C67" s="45"/>
      <c r="D67" s="45"/>
      <c r="E67" s="44"/>
      <c r="F67" s="46"/>
      <c r="G67" s="46"/>
      <c r="H67" s="45"/>
      <c r="I67" s="45"/>
      <c r="J67" s="45"/>
      <c r="K67" s="45"/>
    </row>
    <row r="68" spans="1:11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</row>
    <row r="70" spans="1:11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2" t="s">
        <v>5</v>
      </c>
      <c r="J70" s="221"/>
      <c r="K70" s="223"/>
    </row>
    <row r="71" spans="1:11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/>
      <c r="G71" s="102" t="s">
        <v>14</v>
      </c>
      <c r="H71" s="102" t="s">
        <v>17</v>
      </c>
      <c r="I71" s="102" t="s">
        <v>18</v>
      </c>
      <c r="J71" s="102" t="s">
        <v>19</v>
      </c>
      <c r="K71" s="102" t="s">
        <v>20</v>
      </c>
    </row>
    <row r="72" spans="1:11" s="53" customFormat="1" ht="55.5" customHeight="1" x14ac:dyDescent="0.25">
      <c r="A72" s="90" t="s">
        <v>112</v>
      </c>
      <c r="B72" s="191" t="s">
        <v>113</v>
      </c>
      <c r="C72" s="191">
        <v>0</v>
      </c>
      <c r="D72" s="92" t="s">
        <v>114</v>
      </c>
      <c r="E72" s="92" t="s">
        <v>59</v>
      </c>
      <c r="F72" s="325">
        <f>+VLOOKUP(A72,Metas[],5,0)</f>
        <v>1</v>
      </c>
      <c r="G72" s="93">
        <v>1</v>
      </c>
      <c r="H72" s="94" t="s">
        <v>95</v>
      </c>
      <c r="I72" s="95" t="s">
        <v>89</v>
      </c>
      <c r="J72" s="95" t="s">
        <v>83</v>
      </c>
      <c r="K72" s="92" t="s">
        <v>115</v>
      </c>
    </row>
    <row r="73" spans="1:11" s="53" customFormat="1" ht="55.5" customHeight="1" x14ac:dyDescent="0.25">
      <c r="A73" s="193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325">
        <f>+VLOOKUP(A73,Metas[],5,0)</f>
        <v>1</v>
      </c>
      <c r="G73" s="58">
        <v>1</v>
      </c>
      <c r="H73" s="51" t="s">
        <v>95</v>
      </c>
      <c r="I73" s="57" t="s">
        <v>89</v>
      </c>
      <c r="J73" s="57" t="s">
        <v>83</v>
      </c>
      <c r="K73" s="48" t="s">
        <v>115</v>
      </c>
    </row>
    <row r="74" spans="1:11" s="53" customFormat="1" ht="55.5" customHeight="1" thickBot="1" x14ac:dyDescent="0.3">
      <c r="A74" s="193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325">
        <f>+VLOOKUP(A74,Metas[],5,0)</f>
        <v>1</v>
      </c>
      <c r="G74" s="66">
        <v>1</v>
      </c>
      <c r="H74" s="51" t="s">
        <v>95</v>
      </c>
      <c r="I74" s="57" t="s">
        <v>89</v>
      </c>
      <c r="J74" s="57" t="s">
        <v>83</v>
      </c>
      <c r="K74" s="48" t="s">
        <v>115</v>
      </c>
    </row>
    <row r="75" spans="1:11" x14ac:dyDescent="0.25">
      <c r="A75" s="67"/>
      <c r="B75" s="45"/>
      <c r="C75" s="45"/>
      <c r="D75" s="45"/>
      <c r="E75" s="44"/>
      <c r="F75" s="46"/>
      <c r="G75" s="46"/>
      <c r="H75" s="45"/>
      <c r="I75" s="45"/>
      <c r="J75" s="45"/>
      <c r="K75" s="45"/>
    </row>
    <row r="76" spans="1:11" ht="15.75" thickBot="1" x14ac:dyDescent="0.3">
      <c r="A76" s="67"/>
      <c r="B76" s="45"/>
      <c r="C76" s="45"/>
      <c r="D76" s="45"/>
      <c r="E76" s="44"/>
      <c r="F76" s="46"/>
      <c r="G76" s="46"/>
      <c r="H76" s="45"/>
      <c r="I76" s="45"/>
      <c r="J76" s="45"/>
      <c r="K76" s="45"/>
    </row>
    <row r="77" spans="1:11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</row>
    <row r="78" spans="1:11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39.950000000000003" customHeight="1" thickBot="1" x14ac:dyDescent="0.3">
      <c r="A79" s="192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22" t="s">
        <v>5</v>
      </c>
      <c r="J79" s="221"/>
      <c r="K79" s="223"/>
    </row>
    <row r="80" spans="1:11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/>
      <c r="G80" s="102" t="s">
        <v>14</v>
      </c>
      <c r="H80" s="102" t="s">
        <v>17</v>
      </c>
      <c r="I80" s="102" t="s">
        <v>18</v>
      </c>
      <c r="J80" s="102" t="s">
        <v>19</v>
      </c>
      <c r="K80" s="102" t="s">
        <v>20</v>
      </c>
    </row>
    <row r="81" spans="1:31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325">
        <f>+VLOOKUP(A81,Metas[],5,0)</f>
        <v>1</v>
      </c>
      <c r="G81" s="93">
        <v>1</v>
      </c>
      <c r="H81" s="94" t="s">
        <v>128</v>
      </c>
      <c r="I81" s="94" t="s">
        <v>89</v>
      </c>
      <c r="J81" s="95" t="s">
        <v>83</v>
      </c>
      <c r="K81" s="175" t="s">
        <v>129</v>
      </c>
    </row>
    <row r="82" spans="1:31" s="160" customFormat="1" ht="55.5" customHeight="1" x14ac:dyDescent="0.25">
      <c r="A82" s="327" t="s">
        <v>241</v>
      </c>
      <c r="B82" s="176" t="s">
        <v>131</v>
      </c>
      <c r="C82" s="176">
        <v>1</v>
      </c>
      <c r="D82" s="177" t="s">
        <v>132</v>
      </c>
      <c r="E82" s="176" t="s">
        <v>133</v>
      </c>
      <c r="F82" s="326">
        <f>+VLOOKUP(A82,Metas[],5,0)</f>
        <v>3</v>
      </c>
      <c r="G82" s="50">
        <v>3</v>
      </c>
      <c r="H82" s="68"/>
      <c r="I82" s="51" t="s">
        <v>89</v>
      </c>
      <c r="J82" s="58"/>
      <c r="K82" s="68"/>
    </row>
    <row r="83" spans="1:31" s="160" customFormat="1" ht="55.5" customHeight="1" x14ac:dyDescent="0.25">
      <c r="A83" s="327" t="s">
        <v>242</v>
      </c>
      <c r="B83" s="176" t="s">
        <v>135</v>
      </c>
      <c r="C83" s="176">
        <v>0</v>
      </c>
      <c r="D83" s="177" t="s">
        <v>136</v>
      </c>
      <c r="E83" s="176" t="s">
        <v>137</v>
      </c>
      <c r="F83" s="326">
        <f>+VLOOKUP(A83,Metas[],5,0)</f>
        <v>1</v>
      </c>
      <c r="G83" s="178">
        <v>1</v>
      </c>
      <c r="H83" s="177"/>
      <c r="I83" s="51" t="s">
        <v>89</v>
      </c>
      <c r="J83" s="52"/>
      <c r="K83" s="177"/>
    </row>
    <row r="84" spans="1:31" s="53" customFormat="1" ht="55.5" customHeight="1" x14ac:dyDescent="0.25">
      <c r="A84" s="193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326">
        <f>+VLOOKUP(A84,Metas[],5,0)</f>
        <v>3</v>
      </c>
      <c r="G84" s="50">
        <v>3</v>
      </c>
      <c r="H84" s="51" t="s">
        <v>237</v>
      </c>
      <c r="I84" s="51" t="s">
        <v>89</v>
      </c>
      <c r="J84" s="52" t="s">
        <v>143</v>
      </c>
      <c r="K84" s="48" t="s">
        <v>144</v>
      </c>
    </row>
    <row r="85" spans="1:31" s="53" customFormat="1" ht="55.5" customHeight="1" x14ac:dyDescent="0.25">
      <c r="A85" s="193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326">
        <f>+VLOOKUP(A85,Metas[],5,0)</f>
        <v>1</v>
      </c>
      <c r="G85" s="50">
        <v>1</v>
      </c>
      <c r="H85" s="51"/>
      <c r="I85" s="51" t="s">
        <v>89</v>
      </c>
      <c r="J85" s="52" t="s">
        <v>83</v>
      </c>
      <c r="K85" s="48"/>
    </row>
    <row r="86" spans="1:31" x14ac:dyDescent="0.25">
      <c r="A86" s="44"/>
      <c r="B86" s="45"/>
      <c r="C86" s="45"/>
      <c r="D86" s="45"/>
      <c r="E86" s="44"/>
      <c r="F86" s="46"/>
      <c r="G86" s="46"/>
      <c r="H86" s="45"/>
      <c r="I86" s="45"/>
      <c r="J86" s="45"/>
      <c r="K86" s="45"/>
    </row>
    <row r="88" spans="1:31" s="74" customFormat="1" x14ac:dyDescent="0.25">
      <c r="A88" s="70"/>
      <c r="B88" s="71"/>
      <c r="C88" s="71"/>
      <c r="D88" s="72"/>
      <c r="E88" s="72"/>
      <c r="F88" s="73"/>
      <c r="G88" s="73"/>
      <c r="H88" s="72"/>
      <c r="I88" s="72"/>
      <c r="J88" s="72"/>
      <c r="K88" s="72"/>
    </row>
    <row r="89" spans="1:31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1"/>
      <c r="I89" s="121"/>
      <c r="J89" s="121"/>
      <c r="K89" s="121"/>
    </row>
    <row r="90" spans="1:31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</row>
    <row r="91" spans="1:31" s="74" customFormat="1" ht="15.75" thickBot="1" x14ac:dyDescent="0.3">
      <c r="A91" s="76"/>
      <c r="B91" s="75"/>
      <c r="C91" s="75"/>
      <c r="D91" s="76"/>
      <c r="E91" s="76"/>
      <c r="F91" s="75"/>
      <c r="G91" s="75"/>
      <c r="H91" s="76"/>
      <c r="I91" s="182"/>
      <c r="J91" s="182"/>
      <c r="K91" s="182"/>
    </row>
    <row r="92" spans="1:31" s="114" customFormat="1" ht="39.950000000000003" customHeight="1" thickTop="1" thickBot="1" x14ac:dyDescent="0.45">
      <c r="A92" s="192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22" t="s">
        <v>5</v>
      </c>
      <c r="J92" s="221"/>
      <c r="K92" s="223"/>
    </row>
    <row r="93" spans="1:31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/>
      <c r="G93" s="102" t="s">
        <v>14</v>
      </c>
      <c r="H93" s="102" t="s">
        <v>17</v>
      </c>
      <c r="I93" s="102" t="s">
        <v>18</v>
      </c>
      <c r="J93" s="102" t="s">
        <v>19</v>
      </c>
      <c r="K93" s="102" t="s">
        <v>20</v>
      </c>
      <c r="AE93" s="115"/>
    </row>
    <row r="94" spans="1:31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325">
        <f>+VLOOKUP(A94,Metas[],5,0)</f>
        <v>1</v>
      </c>
      <c r="G94" s="109">
        <v>1</v>
      </c>
      <c r="H94" s="107" t="s">
        <v>158</v>
      </c>
      <c r="I94" s="107" t="s">
        <v>25</v>
      </c>
      <c r="J94" s="108" t="s">
        <v>159</v>
      </c>
      <c r="K94" s="107" t="s">
        <v>160</v>
      </c>
    </row>
    <row r="95" spans="1:31" s="74" customFormat="1" x14ac:dyDescent="0.25">
      <c r="A95" s="79"/>
      <c r="B95" s="188"/>
      <c r="C95" s="188"/>
      <c r="D95" s="79"/>
      <c r="E95" s="79"/>
      <c r="F95" s="28"/>
      <c r="G95" s="28"/>
      <c r="H95" s="79"/>
      <c r="I95" s="79"/>
      <c r="J95" s="79"/>
      <c r="K95" s="79"/>
    </row>
    <row r="96" spans="1:31" s="74" customFormat="1" ht="15.75" thickBot="1" x14ac:dyDescent="0.3">
      <c r="A96" s="79"/>
      <c r="B96" s="188"/>
      <c r="C96" s="188"/>
      <c r="D96" s="79"/>
      <c r="E96" s="79"/>
      <c r="F96" s="28"/>
      <c r="G96" s="28"/>
      <c r="H96" s="79"/>
      <c r="I96" s="79"/>
      <c r="J96" s="79"/>
      <c r="K96" s="79"/>
    </row>
    <row r="97" spans="1:31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</row>
    <row r="98" spans="1:31" s="74" customFormat="1" ht="15.75" thickBot="1" x14ac:dyDescent="0.3">
      <c r="A98" s="79"/>
      <c r="B98" s="188"/>
      <c r="C98" s="188"/>
      <c r="D98" s="79"/>
      <c r="E98" s="79"/>
      <c r="F98" s="28"/>
      <c r="G98" s="28"/>
      <c r="H98" s="79"/>
      <c r="I98" s="79"/>
      <c r="J98" s="79"/>
      <c r="K98" s="79"/>
    </row>
    <row r="99" spans="1:31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2" t="s">
        <v>5</v>
      </c>
      <c r="J99" s="221"/>
      <c r="K99" s="223"/>
    </row>
    <row r="100" spans="1:31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/>
      <c r="G100" s="102" t="s">
        <v>14</v>
      </c>
      <c r="H100" s="102" t="s">
        <v>17</v>
      </c>
      <c r="I100" s="102" t="s">
        <v>18</v>
      </c>
      <c r="J100" s="102" t="s">
        <v>19</v>
      </c>
      <c r="K100" s="102" t="s">
        <v>20</v>
      </c>
    </row>
    <row r="101" spans="1:31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325">
        <f>+VLOOKUP(A101,Metas[],5,0)</f>
        <v>1</v>
      </c>
      <c r="G101" s="109">
        <v>1</v>
      </c>
      <c r="H101" s="107" t="s">
        <v>178</v>
      </c>
      <c r="I101" s="107" t="s">
        <v>31</v>
      </c>
      <c r="J101" s="108" t="s">
        <v>179</v>
      </c>
      <c r="K101" s="107" t="s">
        <v>180</v>
      </c>
    </row>
    <row r="102" spans="1:31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325">
        <f>+VLOOKUP(A102,Metas[],5,0)</f>
        <v>1</v>
      </c>
      <c r="G102" s="77">
        <v>1</v>
      </c>
      <c r="H102" s="83" t="s">
        <v>181</v>
      </c>
      <c r="I102" s="83" t="s">
        <v>25</v>
      </c>
      <c r="J102" s="84" t="s">
        <v>26</v>
      </c>
      <c r="K102" s="56" t="s">
        <v>182</v>
      </c>
    </row>
    <row r="103" spans="1:31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325">
        <f>+VLOOKUP(A103,Metas[],5,0)</f>
        <v>1</v>
      </c>
      <c r="G103" s="77">
        <v>0.9</v>
      </c>
      <c r="H103" s="83" t="s">
        <v>238</v>
      </c>
      <c r="I103" s="56" t="s">
        <v>31</v>
      </c>
      <c r="J103" s="57" t="s">
        <v>179</v>
      </c>
      <c r="K103" s="56" t="s">
        <v>182</v>
      </c>
    </row>
    <row r="104" spans="1:31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325">
        <f>+VLOOKUP(A104,Metas[],5,0)</f>
        <v>1</v>
      </c>
      <c r="G104" s="77">
        <v>0.6</v>
      </c>
      <c r="H104" s="83" t="s">
        <v>238</v>
      </c>
      <c r="I104" s="56" t="s">
        <v>31</v>
      </c>
      <c r="J104" s="84" t="s">
        <v>26</v>
      </c>
      <c r="K104" s="56" t="s">
        <v>172</v>
      </c>
    </row>
    <row r="105" spans="1:31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325">
        <f>+VLOOKUP(A105,Metas[],5,0)</f>
        <v>1</v>
      </c>
      <c r="G105" s="161">
        <v>0.96560000000000001</v>
      </c>
      <c r="H105" s="83" t="s">
        <v>239</v>
      </c>
      <c r="I105" s="56" t="s">
        <v>31</v>
      </c>
      <c r="J105" s="84" t="s">
        <v>26</v>
      </c>
      <c r="K105" s="56" t="s">
        <v>182</v>
      </c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31" s="1" customFormat="1" ht="50.25" customHeight="1" x14ac:dyDescent="0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1">
    <mergeCell ref="B92:H92"/>
    <mergeCell ref="I92:K92"/>
    <mergeCell ref="A97:K97"/>
    <mergeCell ref="B99:H99"/>
    <mergeCell ref="I99:K99"/>
    <mergeCell ref="A77:K77"/>
    <mergeCell ref="B79:H79"/>
    <mergeCell ref="I79:K79"/>
    <mergeCell ref="A90:K90"/>
    <mergeCell ref="B60:H60"/>
    <mergeCell ref="I60:K60"/>
    <mergeCell ref="A68:K68"/>
    <mergeCell ref="B70:H70"/>
    <mergeCell ref="I70:K70"/>
    <mergeCell ref="A40:K40"/>
    <mergeCell ref="A42:K43"/>
    <mergeCell ref="B45:H45"/>
    <mergeCell ref="I45:K45"/>
    <mergeCell ref="A58:K58"/>
    <mergeCell ref="A24:K24"/>
    <mergeCell ref="A26:K26"/>
    <mergeCell ref="A28:K29"/>
    <mergeCell ref="B31:H31"/>
    <mergeCell ref="I31:K31"/>
    <mergeCell ref="A38:K38"/>
    <mergeCell ref="A3:K3"/>
    <mergeCell ref="A8:K8"/>
    <mergeCell ref="A10:K10"/>
    <mergeCell ref="A12:K13"/>
    <mergeCell ref="C15:H15"/>
    <mergeCell ref="I15:K15"/>
  </mergeCells>
  <dataValidations count="12">
    <dataValidation allowBlank="1" showInputMessage="1" showErrorMessage="1" promptTitle="Meta global " prompt="Expresión de un objetivo (producto o subproducto a entregar) presentado en términos cuantitativos." sqref="F71 F80 F46 F32" xr:uid="{3F95B461-AFB6-4D27-B4DB-CABE2A26B4F2}"/>
    <dataValidation type="list" allowBlank="1" sqref="J101:J105" xr:uid="{DE76B013-2A5D-48F8-AF34-F1E338F24FEA}">
      <formula1>Impacto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8AF0A76B-C871-4FA3-9871-3FD91E1C73A2}"/>
    <dataValidation type="list" allowBlank="1" showInputMessage="1" showErrorMessage="1" sqref="J83:J85 J81" xr:uid="{358A8C3F-6091-4831-A967-B4AE6AD68993}">
      <formula1>#REF!</formula1>
    </dataValidation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EB65C191-6D7B-4BB5-8AE1-4D43BC2A1DAF}"/>
    <dataValidation allowBlank="1" showInputMessage="1" showErrorMessage="1" promptTitle="Unidad de medida" prompt="Es una herramienta de medición del producto. Solo mide, no opina. Ejemplo: Técnicos capacitados." sqref="B71 B32 B46 B80" xr:uid="{CA051D0C-8E34-4068-80C4-508E9EBD2701}"/>
    <dataValidation allowBlank="1" showInputMessage="1" showErrorMessage="1" promptTitle="Involucrados" prompt="Incluya las áreas que contribuyen al logro del producto. Aplica para instituciones externas._x000a_" sqref="E71 E32 E46 E80" xr:uid="{6C50390D-C9A9-4E1F-97EC-C2999A5E4D65}"/>
    <dataValidation allowBlank="1" showInputMessage="1" showErrorMessage="1" promptTitle="Línea base" prompt="Incluya la meta o valor obtenido en el período anterior." sqref="C32" xr:uid="{E28D0BA3-DB10-424F-89B3-76E9B1E9291D}"/>
    <dataValidation allowBlank="1" showInputMessage="1" showErrorMessage="1" promptTitle="Acciones de Mitigación" prompt="Incluya acciones de prevención para la reducción de ocurrencia de riesgos" sqref="K71 K32 K46 K80" xr:uid="{EF70563C-A7BE-4FBD-BE10-7FC4634EDDA4}"/>
    <dataValidation allowBlank="1" showInputMessage="1" showErrorMessage="1" promptTitle="Riesgo Asociado" prompt="Incluya aquí los eventos que puedan entorpecer la realización del producto" sqref="H71 H32 H46 H80" xr:uid="{C088A26F-A239-427F-91B6-2FAFEA8783C3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J71 J32 J46 J80" xr:uid="{45334BE7-AD31-4F4A-A795-B69781613787}"/>
    <dataValidation allowBlank="1" showInputMessage="1" showErrorMessage="1" promptTitle="Programación:" prompt="Favor establecer la meta del producto que se espera alcanzar. " sqref="G83" xr:uid="{E70E6DC7-0D25-4CB1-BBAC-99BCD28D0B5C}"/>
  </dataValidations>
  <pageMargins left="0.23622047244094491" right="0.23622047244094491" top="0.74803149606299213" bottom="0.74803149606299213" header="0.31496062992125984" footer="0.31496062992125984"/>
  <pageSetup paperSize="119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8442-36C5-443C-9DEB-5CD240841445}">
  <sheetPr>
    <tabColor rgb="FF00B0F0"/>
  </sheetPr>
  <dimension ref="A2:AE120"/>
  <sheetViews>
    <sheetView showGridLines="0" topLeftCell="D19" zoomScale="70" zoomScaleNormal="70" zoomScalePageLayoutView="40" workbookViewId="0">
      <selection activeCell="A26" sqref="A26:K26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188" customWidth="1"/>
    <col min="3" max="3" width="15.85546875" style="188" customWidth="1"/>
    <col min="4" max="4" width="61" style="188" customWidth="1"/>
    <col min="5" max="5" width="51.5703125" style="1" customWidth="1"/>
    <col min="6" max="7" width="18.28515625" style="28" customWidth="1"/>
    <col min="8" max="8" width="52.85546875" style="188" customWidth="1"/>
    <col min="9" max="9" width="31.7109375" style="1" customWidth="1"/>
    <col min="10" max="10" width="16.85546875" style="1" customWidth="1"/>
    <col min="11" max="11" width="68.85546875" style="1" customWidth="1"/>
    <col min="12" max="12" width="11.42578125" style="2"/>
    <col min="13" max="13" width="14.5703125" style="2" bestFit="1" customWidth="1"/>
    <col min="14" max="16384" width="11.42578125" style="2"/>
  </cols>
  <sheetData>
    <row r="2" spans="1:11" ht="15.75" thickBot="1" x14ac:dyDescent="0.3"/>
    <row r="3" spans="1:11" ht="129.6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8" spans="1:11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8.75" x14ac:dyDescent="0.3">
      <c r="A9" s="3"/>
      <c r="B9" s="4"/>
      <c r="C9" s="4"/>
      <c r="D9" s="5"/>
      <c r="E9" s="5"/>
      <c r="F9" s="6"/>
      <c r="G9" s="6"/>
      <c r="H9" s="7"/>
      <c r="I9" s="7"/>
      <c r="J9" s="8"/>
      <c r="K9" s="8"/>
    </row>
    <row r="10" spans="1:11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5.75" thickBot="1" x14ac:dyDescent="0.3">
      <c r="A11" s="2"/>
      <c r="B11" s="27"/>
      <c r="C11" s="27"/>
      <c r="D11" s="1"/>
      <c r="H11" s="2"/>
      <c r="I11" s="2"/>
      <c r="J11" s="2"/>
      <c r="K11" s="27"/>
    </row>
    <row r="12" spans="1:11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20.25" thickTop="1" thickBot="1" x14ac:dyDescent="0.3">
      <c r="A14" s="29"/>
      <c r="B14" s="29"/>
      <c r="C14" s="30"/>
      <c r="D14" s="31"/>
      <c r="E14" s="31"/>
      <c r="F14" s="31"/>
      <c r="G14" s="31"/>
      <c r="H14" s="30"/>
      <c r="I14" s="30"/>
      <c r="J14" s="30"/>
      <c r="K14" s="30"/>
    </row>
    <row r="15" spans="1:11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3" t="s">
        <v>5</v>
      </c>
      <c r="J15" s="204"/>
      <c r="K15" s="205"/>
    </row>
    <row r="16" spans="1:11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240</v>
      </c>
      <c r="G16" s="35" t="s">
        <v>15</v>
      </c>
      <c r="H16" s="35" t="s">
        <v>17</v>
      </c>
      <c r="I16" s="22" t="s">
        <v>18</v>
      </c>
      <c r="J16" s="22" t="s">
        <v>19</v>
      </c>
      <c r="K16" s="23" t="s">
        <v>20</v>
      </c>
    </row>
    <row r="17" spans="1:13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325">
        <f>+VLOOKUP(A17,Metas[],6,0)</f>
        <v>0.8</v>
      </c>
      <c r="G17" s="77">
        <v>0.82</v>
      </c>
      <c r="H17" s="123" t="s">
        <v>60</v>
      </c>
      <c r="I17" s="124" t="s">
        <v>25</v>
      </c>
      <c r="J17" s="125" t="s">
        <v>26</v>
      </c>
      <c r="K17" s="123" t="s">
        <v>27</v>
      </c>
    </row>
    <row r="18" spans="1:13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325">
        <f>+VLOOKUP(A18,Metas[],6,0)</f>
        <v>0.98</v>
      </c>
      <c r="G18" s="77">
        <v>0.96</v>
      </c>
      <c r="H18" s="123" t="s">
        <v>62</v>
      </c>
      <c r="I18" s="124" t="s">
        <v>31</v>
      </c>
      <c r="J18" s="125" t="s">
        <v>32</v>
      </c>
      <c r="K18" s="123" t="s">
        <v>33</v>
      </c>
      <c r="M18" s="148"/>
    </row>
    <row r="19" spans="1:13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324">
        <f>+VLOOKUP(A19,Metas[],6,0)</f>
        <v>1300</v>
      </c>
      <c r="G19" s="57">
        <v>1350</v>
      </c>
      <c r="H19" s="123" t="s">
        <v>62</v>
      </c>
      <c r="I19" s="124" t="s">
        <v>31</v>
      </c>
      <c r="J19" s="125" t="s">
        <v>32</v>
      </c>
      <c r="K19" s="123" t="s">
        <v>27</v>
      </c>
    </row>
    <row r="20" spans="1:13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324">
        <f>+VLOOKUP(A20,Metas[],6,0)</f>
        <v>2</v>
      </c>
      <c r="G20" s="57">
        <v>2</v>
      </c>
      <c r="H20" s="123" t="s">
        <v>72</v>
      </c>
      <c r="I20" s="132" t="s">
        <v>25</v>
      </c>
      <c r="J20" s="125" t="s">
        <v>26</v>
      </c>
      <c r="K20" s="133" t="s">
        <v>33</v>
      </c>
    </row>
    <row r="21" spans="1:13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324">
        <f>+VLOOKUP(A21,Metas[],6,0)</f>
        <v>0</v>
      </c>
      <c r="G21" s="57">
        <v>0</v>
      </c>
      <c r="H21" s="123" t="s">
        <v>72</v>
      </c>
      <c r="I21" s="132" t="s">
        <v>25</v>
      </c>
      <c r="J21" s="125" t="s">
        <v>26</v>
      </c>
      <c r="K21" s="133" t="s">
        <v>33</v>
      </c>
    </row>
    <row r="22" spans="1:13" x14ac:dyDescent="0.25">
      <c r="A22" s="37"/>
      <c r="B22" s="38"/>
      <c r="C22" s="38"/>
      <c r="D22" s="39"/>
      <c r="E22" s="40"/>
      <c r="G22" s="41"/>
      <c r="H22" s="41"/>
      <c r="I22" s="42"/>
      <c r="J22" s="43"/>
      <c r="K22" s="43"/>
    </row>
    <row r="24" spans="1:13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3" ht="18.75" x14ac:dyDescent="0.3">
      <c r="A25" s="3"/>
      <c r="B25" s="4"/>
      <c r="C25" s="4"/>
      <c r="D25" s="5"/>
      <c r="E25" s="5"/>
      <c r="F25" s="6"/>
      <c r="G25" s="6"/>
      <c r="H25" s="7"/>
      <c r="I25" s="7"/>
      <c r="J25" s="8"/>
      <c r="K25" s="8"/>
    </row>
    <row r="26" spans="1:13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3" ht="15.75" thickBot="1" x14ac:dyDescent="0.3">
      <c r="A27" s="9"/>
      <c r="B27" s="10"/>
      <c r="C27" s="10"/>
      <c r="D27" s="11"/>
      <c r="E27" s="11"/>
      <c r="F27" s="12"/>
      <c r="G27" s="12"/>
      <c r="H27" s="10"/>
      <c r="I27" s="10"/>
      <c r="J27" s="10"/>
      <c r="K27" s="10"/>
    </row>
    <row r="28" spans="1:13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3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3" ht="33" customHeight="1" thickTop="1" thickBot="1" x14ac:dyDescent="0.3">
      <c r="A30" s="13"/>
      <c r="B30" s="14"/>
      <c r="C30" s="15"/>
      <c r="D30" s="16"/>
      <c r="E30" s="16"/>
      <c r="F30" s="16"/>
      <c r="G30" s="16"/>
      <c r="H30" s="15"/>
      <c r="I30" s="15"/>
      <c r="J30" s="15"/>
      <c r="K30" s="15"/>
    </row>
    <row r="31" spans="1:13" ht="39.950000000000003" customHeight="1" thickBot="1" x14ac:dyDescent="0.3">
      <c r="A31" s="189" t="s">
        <v>3</v>
      </c>
      <c r="B31" s="210" t="s">
        <v>4</v>
      </c>
      <c r="C31" s="211"/>
      <c r="D31" s="211"/>
      <c r="E31" s="211"/>
      <c r="F31" s="211"/>
      <c r="G31" s="211"/>
      <c r="H31" s="212"/>
      <c r="I31" s="213" t="s">
        <v>5</v>
      </c>
      <c r="J31" s="214"/>
      <c r="K31" s="215"/>
    </row>
    <row r="32" spans="1:13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244</v>
      </c>
      <c r="G32" s="24" t="s">
        <v>15</v>
      </c>
      <c r="H32" s="24" t="s">
        <v>17</v>
      </c>
      <c r="I32" s="24" t="s">
        <v>18</v>
      </c>
      <c r="J32" s="24" t="s">
        <v>19</v>
      </c>
      <c r="K32" s="24" t="s">
        <v>20</v>
      </c>
    </row>
    <row r="33" spans="1:11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324">
        <f>+VLOOKUP(A33,Metas[],6,0)</f>
        <v>2</v>
      </c>
      <c r="G33" s="149">
        <v>2</v>
      </c>
      <c r="H33" s="123" t="s">
        <v>229</v>
      </c>
      <c r="I33" s="132" t="s">
        <v>25</v>
      </c>
      <c r="J33" s="125" t="s">
        <v>26</v>
      </c>
      <c r="K33" s="133" t="s">
        <v>27</v>
      </c>
    </row>
    <row r="34" spans="1:11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324">
        <f>+VLOOKUP(A34,Metas[],6,0)</f>
        <v>8.8000000000000007</v>
      </c>
      <c r="G34" s="149">
        <v>8.1</v>
      </c>
      <c r="H34" s="123" t="s">
        <v>229</v>
      </c>
      <c r="I34" s="132" t="s">
        <v>25</v>
      </c>
      <c r="J34" s="125" t="s">
        <v>26</v>
      </c>
      <c r="K34" s="133" t="s">
        <v>27</v>
      </c>
    </row>
    <row r="35" spans="1:11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324">
        <f>+VLOOKUP(A35,Metas[],6,0)</f>
        <v>8.8000000000000007</v>
      </c>
      <c r="G35" s="149">
        <v>0.28999999999999998</v>
      </c>
      <c r="H35" s="123" t="s">
        <v>229</v>
      </c>
      <c r="I35" s="132" t="s">
        <v>25</v>
      </c>
      <c r="J35" s="125" t="s">
        <v>26</v>
      </c>
      <c r="K35" s="133" t="s">
        <v>27</v>
      </c>
    </row>
    <row r="38" spans="1:11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x14ac:dyDescent="0.25">
      <c r="A39" s="44"/>
      <c r="B39" s="45"/>
      <c r="C39" s="45"/>
      <c r="D39" s="45"/>
      <c r="E39" s="44"/>
      <c r="F39" s="46"/>
      <c r="G39" s="46"/>
      <c r="H39" s="45"/>
      <c r="I39" s="45"/>
      <c r="J39" s="45"/>
      <c r="K39" s="45"/>
    </row>
    <row r="40" spans="1:11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5.75" thickBot="1" x14ac:dyDescent="0.3">
      <c r="A41" s="44"/>
      <c r="B41" s="45"/>
      <c r="C41" s="45"/>
      <c r="D41" s="45"/>
      <c r="E41" s="44"/>
      <c r="F41" s="46"/>
      <c r="G41" s="46"/>
      <c r="H41" s="45"/>
      <c r="I41" s="45"/>
      <c r="J41" s="45"/>
      <c r="K41" s="45"/>
    </row>
    <row r="42" spans="1:11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1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ht="20.25" thickTop="1" thickBot="1" x14ac:dyDescent="0.3">
      <c r="A44" s="13"/>
      <c r="B44" s="14"/>
      <c r="C44" s="15"/>
      <c r="D44" s="16"/>
      <c r="E44" s="16"/>
      <c r="F44" s="16"/>
      <c r="G44" s="190"/>
      <c r="H44" s="15"/>
      <c r="I44" s="15"/>
      <c r="J44" s="15"/>
      <c r="K44" s="15"/>
    </row>
    <row r="45" spans="1:11" ht="27.75" thickBot="1" x14ac:dyDescent="0.3">
      <c r="A45" s="189" t="s">
        <v>3</v>
      </c>
      <c r="B45" s="210" t="s">
        <v>4</v>
      </c>
      <c r="C45" s="211"/>
      <c r="D45" s="211"/>
      <c r="E45" s="211"/>
      <c r="F45" s="211"/>
      <c r="G45" s="211"/>
      <c r="H45" s="212"/>
      <c r="I45" s="213" t="s">
        <v>5</v>
      </c>
      <c r="J45" s="214"/>
      <c r="K45" s="215"/>
    </row>
    <row r="46" spans="1:11" ht="55.5" customHeight="1" thickTop="1" thickBot="1" x14ac:dyDescent="0.3">
      <c r="A46" s="34" t="s">
        <v>174</v>
      </c>
      <c r="B46" s="35" t="s">
        <v>8</v>
      </c>
      <c r="C46" s="102" t="s">
        <v>56</v>
      </c>
      <c r="D46" s="35" t="s">
        <v>10</v>
      </c>
      <c r="E46" s="35" t="s">
        <v>11</v>
      </c>
      <c r="F46" s="35"/>
      <c r="G46" s="35" t="s">
        <v>15</v>
      </c>
      <c r="H46" s="35" t="s">
        <v>17</v>
      </c>
      <c r="I46" s="22" t="s">
        <v>18</v>
      </c>
      <c r="J46" s="22" t="s">
        <v>19</v>
      </c>
      <c r="K46" s="23" t="s">
        <v>20</v>
      </c>
    </row>
    <row r="47" spans="1:11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325">
        <f>+VLOOKUP(A47,Metas[],6,0)</f>
        <v>0.2</v>
      </c>
      <c r="G47" s="131">
        <v>0.2</v>
      </c>
      <c r="H47" s="123" t="s">
        <v>60</v>
      </c>
      <c r="I47" s="132" t="s">
        <v>25</v>
      </c>
      <c r="J47" s="125" t="s">
        <v>26</v>
      </c>
      <c r="K47" s="133" t="s">
        <v>27</v>
      </c>
    </row>
    <row r="48" spans="1:11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325">
        <f>+VLOOKUP(A48,Metas[],6,0)</f>
        <v>0.86</v>
      </c>
      <c r="G48" s="131">
        <v>0.75</v>
      </c>
      <c r="H48" s="124" t="s">
        <v>232</v>
      </c>
      <c r="I48" s="124" t="s">
        <v>31</v>
      </c>
      <c r="J48" s="125" t="s">
        <v>32</v>
      </c>
      <c r="K48" s="123" t="s">
        <v>233</v>
      </c>
    </row>
    <row r="49" spans="1:11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325">
        <f>+VLOOKUP(A49,Metas[],6,0)</f>
        <v>0.48</v>
      </c>
      <c r="G49" s="130">
        <v>0.45</v>
      </c>
      <c r="H49" s="124" t="s">
        <v>62</v>
      </c>
      <c r="I49" s="124" t="s">
        <v>31</v>
      </c>
      <c r="J49" s="125" t="s">
        <v>32</v>
      </c>
      <c r="K49" s="124" t="s">
        <v>33</v>
      </c>
    </row>
    <row r="50" spans="1:11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325">
        <f>+VLOOKUP(A50,Metas[],6,0)</f>
        <v>0.08</v>
      </c>
      <c r="G50" s="130">
        <v>0.04</v>
      </c>
      <c r="H50" s="124" t="s">
        <v>62</v>
      </c>
      <c r="I50" s="124" t="s">
        <v>31</v>
      </c>
      <c r="J50" s="125" t="s">
        <v>32</v>
      </c>
      <c r="K50" s="124" t="s">
        <v>33</v>
      </c>
    </row>
    <row r="51" spans="1:11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325">
        <f>+VLOOKUP(A51,Metas[],6,0)</f>
        <v>0.43</v>
      </c>
      <c r="G51" s="130">
        <v>0.35</v>
      </c>
      <c r="H51" s="123" t="s">
        <v>72</v>
      </c>
      <c r="I51" s="124" t="s">
        <v>25</v>
      </c>
      <c r="J51" s="125" t="s">
        <v>26</v>
      </c>
      <c r="K51" s="123" t="s">
        <v>40</v>
      </c>
    </row>
    <row r="52" spans="1:11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325">
        <f>+VLOOKUP(A52,Metas[],6,0)</f>
        <v>0.4</v>
      </c>
      <c r="G52" s="130">
        <v>0.35</v>
      </c>
      <c r="H52" s="124" t="s">
        <v>192</v>
      </c>
      <c r="I52" s="124" t="s">
        <v>25</v>
      </c>
      <c r="J52" s="125" t="s">
        <v>26</v>
      </c>
      <c r="K52" s="123" t="s">
        <v>193</v>
      </c>
    </row>
    <row r="53" spans="1:11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325">
        <f>+VLOOKUP(A53,Metas[],6,0)</f>
        <v>0.15</v>
      </c>
      <c r="G53" s="130">
        <v>0.1</v>
      </c>
      <c r="H53" s="140" t="s">
        <v>72</v>
      </c>
      <c r="I53" s="142" t="s">
        <v>25</v>
      </c>
      <c r="J53" s="143" t="s">
        <v>26</v>
      </c>
      <c r="K53" s="123" t="s">
        <v>195</v>
      </c>
    </row>
    <row r="54" spans="1:11" ht="55.5" customHeight="1" x14ac:dyDescent="0.25">
      <c r="A54" s="26" t="s">
        <v>196</v>
      </c>
      <c r="B54" s="129" t="s">
        <v>197</v>
      </c>
      <c r="C54" s="187">
        <v>15726148</v>
      </c>
      <c r="D54" s="140" t="s">
        <v>46</v>
      </c>
      <c r="E54" s="123" t="s">
        <v>47</v>
      </c>
      <c r="F54" s="324">
        <f>+VLOOKUP(A54,Metas[],6,0)</f>
        <v>16856</v>
      </c>
      <c r="G54" s="145">
        <v>14256764.240506329</v>
      </c>
      <c r="H54" s="123" t="s">
        <v>198</v>
      </c>
      <c r="I54" s="124" t="s">
        <v>48</v>
      </c>
      <c r="J54" s="125" t="s">
        <v>179</v>
      </c>
      <c r="K54" s="123" t="s">
        <v>49</v>
      </c>
    </row>
    <row r="55" spans="1:11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325">
        <f>+VLOOKUP(A55,Metas[],6,0)</f>
        <v>1</v>
      </c>
      <c r="G55" s="146">
        <v>0</v>
      </c>
      <c r="H55" s="147" t="s">
        <v>199</v>
      </c>
      <c r="I55" s="124" t="s">
        <v>31</v>
      </c>
      <c r="J55" s="125" t="s">
        <v>32</v>
      </c>
      <c r="K55" s="147" t="s">
        <v>54</v>
      </c>
    </row>
    <row r="56" spans="1:11" x14ac:dyDescent="0.25">
      <c r="A56" s="44"/>
      <c r="B56" s="45"/>
      <c r="C56" s="45"/>
      <c r="D56" s="164"/>
      <c r="E56" s="44"/>
      <c r="F56" s="46"/>
      <c r="G56" s="46"/>
      <c r="H56" s="45"/>
      <c r="I56" s="45"/>
      <c r="J56" s="45"/>
      <c r="K56" s="45"/>
    </row>
    <row r="57" spans="1:11" ht="15.75" thickBot="1" x14ac:dyDescent="0.3">
      <c r="A57" s="44"/>
      <c r="B57" s="45"/>
      <c r="C57" s="45"/>
      <c r="D57" s="45"/>
      <c r="E57" s="44"/>
      <c r="F57" s="46"/>
      <c r="G57" s="46"/>
      <c r="H57" s="45"/>
      <c r="I57" s="45"/>
      <c r="J57" s="45"/>
      <c r="K57" s="45"/>
    </row>
    <row r="58" spans="1:11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2" t="s">
        <v>5</v>
      </c>
      <c r="J60" s="221"/>
      <c r="K60" s="223"/>
    </row>
    <row r="61" spans="1:11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/>
      <c r="G61" s="102" t="s">
        <v>15</v>
      </c>
      <c r="H61" s="102" t="s">
        <v>17</v>
      </c>
      <c r="I61" s="102" t="s">
        <v>18</v>
      </c>
      <c r="J61" s="102" t="s">
        <v>19</v>
      </c>
      <c r="K61" s="102" t="s">
        <v>20</v>
      </c>
    </row>
    <row r="62" spans="1:11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324">
        <f>+VLOOKUP(A62,Metas[],6,0)</f>
        <v>0</v>
      </c>
      <c r="G62" s="50">
        <v>0</v>
      </c>
      <c r="H62" s="51" t="s">
        <v>88</v>
      </c>
      <c r="I62" s="51" t="s">
        <v>89</v>
      </c>
      <c r="J62" s="52" t="s">
        <v>83</v>
      </c>
      <c r="K62" s="48" t="s">
        <v>90</v>
      </c>
    </row>
    <row r="63" spans="1:11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324">
        <f>+VLOOKUP(A63,Metas[],6,0)</f>
        <v>0</v>
      </c>
      <c r="G63" s="50">
        <v>0</v>
      </c>
      <c r="H63" s="51" t="s">
        <v>88</v>
      </c>
      <c r="I63" s="51" t="s">
        <v>89</v>
      </c>
      <c r="J63" s="52" t="s">
        <v>83</v>
      </c>
      <c r="K63" s="48" t="s">
        <v>90</v>
      </c>
    </row>
    <row r="64" spans="1:11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325">
        <f>+VLOOKUP(A64,Metas[],6,0)</f>
        <v>0.6</v>
      </c>
      <c r="G64" s="54">
        <v>0.2</v>
      </c>
      <c r="H64" s="56" t="s">
        <v>95</v>
      </c>
      <c r="I64" s="56" t="s">
        <v>89</v>
      </c>
      <c r="J64" s="57" t="s">
        <v>83</v>
      </c>
      <c r="K64" s="56" t="s">
        <v>96</v>
      </c>
    </row>
    <row r="65" spans="1:11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324">
        <f>+VLOOKUP(A65,Metas[],6,0)</f>
        <v>0</v>
      </c>
      <c r="G65" s="55">
        <v>0</v>
      </c>
      <c r="H65" s="56" t="s">
        <v>95</v>
      </c>
      <c r="I65" s="56" t="s">
        <v>89</v>
      </c>
      <c r="J65" s="57" t="s">
        <v>83</v>
      </c>
      <c r="K65" s="56" t="s">
        <v>96</v>
      </c>
    </row>
    <row r="66" spans="1:11" x14ac:dyDescent="0.25">
      <c r="A66" s="59" t="s">
        <v>83</v>
      </c>
    </row>
    <row r="67" spans="1:11" ht="15.75" thickBot="1" x14ac:dyDescent="0.3">
      <c r="A67" s="44"/>
      <c r="B67" s="45"/>
      <c r="C67" s="45"/>
      <c r="D67" s="45"/>
      <c r="E67" s="44"/>
      <c r="F67" s="46"/>
      <c r="G67" s="46"/>
      <c r="H67" s="45"/>
      <c r="I67" s="45"/>
      <c r="J67" s="45"/>
      <c r="K67" s="45"/>
    </row>
    <row r="68" spans="1:11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</row>
    <row r="70" spans="1:11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2" t="s">
        <v>5</v>
      </c>
      <c r="J70" s="221"/>
      <c r="K70" s="223"/>
    </row>
    <row r="71" spans="1:11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/>
      <c r="G71" s="102" t="s">
        <v>15</v>
      </c>
      <c r="H71" s="102" t="s">
        <v>17</v>
      </c>
      <c r="I71" s="102" t="s">
        <v>18</v>
      </c>
      <c r="J71" s="102" t="s">
        <v>19</v>
      </c>
      <c r="K71" s="102" t="s">
        <v>20</v>
      </c>
    </row>
    <row r="72" spans="1:11" s="53" customFormat="1" ht="55.5" customHeight="1" x14ac:dyDescent="0.25">
      <c r="A72" s="90" t="s">
        <v>112</v>
      </c>
      <c r="B72" s="191" t="s">
        <v>113</v>
      </c>
      <c r="C72" s="191">
        <v>0</v>
      </c>
      <c r="D72" s="92" t="s">
        <v>114</v>
      </c>
      <c r="E72" s="92" t="s">
        <v>59</v>
      </c>
      <c r="F72" s="325">
        <f>+VLOOKUP(A72,Metas[],6,0)</f>
        <v>1</v>
      </c>
      <c r="G72" s="93">
        <v>1</v>
      </c>
      <c r="H72" s="94" t="s">
        <v>95</v>
      </c>
      <c r="I72" s="95" t="s">
        <v>89</v>
      </c>
      <c r="J72" s="95" t="s">
        <v>83</v>
      </c>
      <c r="K72" s="92" t="s">
        <v>115</v>
      </c>
    </row>
    <row r="73" spans="1:11" s="53" customFormat="1" ht="55.5" customHeight="1" x14ac:dyDescent="0.25">
      <c r="A73" s="193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325">
        <f>+VLOOKUP(A73,Metas[],6,0)</f>
        <v>1</v>
      </c>
      <c r="G73" s="58">
        <v>1</v>
      </c>
      <c r="H73" s="51" t="s">
        <v>95</v>
      </c>
      <c r="I73" s="57" t="s">
        <v>89</v>
      </c>
      <c r="J73" s="57" t="s">
        <v>83</v>
      </c>
      <c r="K73" s="48" t="s">
        <v>115</v>
      </c>
    </row>
    <row r="74" spans="1:11" s="53" customFormat="1" ht="55.5" customHeight="1" thickBot="1" x14ac:dyDescent="0.3">
      <c r="A74" s="193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325">
        <f>+VLOOKUP(A74,Metas[],6,0)</f>
        <v>1</v>
      </c>
      <c r="G74" s="66">
        <v>1</v>
      </c>
      <c r="H74" s="51" t="s">
        <v>95</v>
      </c>
      <c r="I74" s="57" t="s">
        <v>89</v>
      </c>
      <c r="J74" s="57" t="s">
        <v>83</v>
      </c>
      <c r="K74" s="48" t="s">
        <v>115</v>
      </c>
    </row>
    <row r="75" spans="1:11" x14ac:dyDescent="0.25">
      <c r="A75" s="67"/>
      <c r="B75" s="45"/>
      <c r="C75" s="45"/>
      <c r="D75" s="45"/>
      <c r="E75" s="44"/>
      <c r="F75" s="46"/>
      <c r="G75" s="46"/>
      <c r="H75" s="45"/>
      <c r="I75" s="45"/>
      <c r="J75" s="45"/>
      <c r="K75" s="45"/>
    </row>
    <row r="76" spans="1:11" ht="15.75" thickBot="1" x14ac:dyDescent="0.3">
      <c r="A76" s="67"/>
      <c r="B76" s="45"/>
      <c r="C76" s="45"/>
      <c r="D76" s="45"/>
      <c r="E76" s="44"/>
      <c r="F76" s="46"/>
      <c r="G76" s="46"/>
      <c r="H76" s="45"/>
      <c r="I76" s="45"/>
      <c r="J76" s="45"/>
      <c r="K76" s="45"/>
    </row>
    <row r="77" spans="1:11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</row>
    <row r="78" spans="1:11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39.950000000000003" customHeight="1" thickBot="1" x14ac:dyDescent="0.3">
      <c r="A79" s="192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22" t="s">
        <v>5</v>
      </c>
      <c r="J79" s="221"/>
      <c r="K79" s="223"/>
    </row>
    <row r="80" spans="1:11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/>
      <c r="G80" s="102" t="s">
        <v>15</v>
      </c>
      <c r="H80" s="102" t="s">
        <v>17</v>
      </c>
      <c r="I80" s="102" t="s">
        <v>18</v>
      </c>
      <c r="J80" s="102" t="s">
        <v>19</v>
      </c>
      <c r="K80" s="102" t="s">
        <v>20</v>
      </c>
    </row>
    <row r="81" spans="1:31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325">
        <f>+VLOOKUP(A81,Metas[],6,0)</f>
        <v>1</v>
      </c>
      <c r="G81" s="93">
        <v>1</v>
      </c>
      <c r="H81" s="94" t="s">
        <v>128</v>
      </c>
      <c r="I81" s="94" t="s">
        <v>89</v>
      </c>
      <c r="J81" s="95" t="s">
        <v>83</v>
      </c>
      <c r="K81" s="175" t="s">
        <v>129</v>
      </c>
    </row>
    <row r="82" spans="1:31" s="160" customFormat="1" ht="55.5" customHeight="1" x14ac:dyDescent="0.25">
      <c r="A82" s="327" t="s">
        <v>241</v>
      </c>
      <c r="B82" s="176" t="s">
        <v>131</v>
      </c>
      <c r="C82" s="176">
        <v>1</v>
      </c>
      <c r="D82" s="177" t="s">
        <v>132</v>
      </c>
      <c r="E82" s="176" t="s">
        <v>133</v>
      </c>
      <c r="F82" s="326">
        <f>+VLOOKUP(A82,Metas[],6,0)</f>
        <v>3</v>
      </c>
      <c r="G82" s="50">
        <v>3</v>
      </c>
      <c r="H82" s="68"/>
      <c r="I82" s="51" t="s">
        <v>89</v>
      </c>
      <c r="J82" s="58"/>
      <c r="K82" s="68"/>
    </row>
    <row r="83" spans="1:31" s="160" customFormat="1" ht="55.5" customHeight="1" x14ac:dyDescent="0.25">
      <c r="A83" s="327" t="s">
        <v>242</v>
      </c>
      <c r="B83" s="176" t="s">
        <v>135</v>
      </c>
      <c r="C83" s="176">
        <v>0</v>
      </c>
      <c r="D83" s="177" t="s">
        <v>136</v>
      </c>
      <c r="E83" s="176" t="s">
        <v>137</v>
      </c>
      <c r="F83" s="326">
        <f>+VLOOKUP(A83,Metas[],6,0)</f>
        <v>1</v>
      </c>
      <c r="G83" s="178">
        <v>1</v>
      </c>
      <c r="H83" s="177"/>
      <c r="I83" s="51" t="s">
        <v>89</v>
      </c>
      <c r="J83" s="52"/>
      <c r="K83" s="177"/>
    </row>
    <row r="84" spans="1:31" s="53" customFormat="1" ht="55.5" customHeight="1" x14ac:dyDescent="0.25">
      <c r="A84" s="193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326">
        <f>+VLOOKUP(A84,Metas[],6,0)</f>
        <v>3</v>
      </c>
      <c r="G84" s="50">
        <v>3</v>
      </c>
      <c r="H84" s="51" t="s">
        <v>237</v>
      </c>
      <c r="I84" s="51" t="s">
        <v>89</v>
      </c>
      <c r="J84" s="52" t="s">
        <v>143</v>
      </c>
      <c r="K84" s="48" t="s">
        <v>144</v>
      </c>
    </row>
    <row r="85" spans="1:31" s="53" customFormat="1" ht="55.5" customHeight="1" x14ac:dyDescent="0.25">
      <c r="A85" s="193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326">
        <f>+VLOOKUP(A85,Metas[],6,0)</f>
        <v>1</v>
      </c>
      <c r="G85" s="50">
        <v>1</v>
      </c>
      <c r="H85" s="51"/>
      <c r="I85" s="51" t="s">
        <v>89</v>
      </c>
      <c r="J85" s="52" t="s">
        <v>83</v>
      </c>
      <c r="K85" s="48"/>
    </row>
    <row r="86" spans="1:31" x14ac:dyDescent="0.25">
      <c r="A86" s="44"/>
      <c r="B86" s="45"/>
      <c r="C86" s="45"/>
      <c r="D86" s="45"/>
      <c r="E86" s="44"/>
      <c r="F86" s="46"/>
      <c r="G86" s="46"/>
      <c r="H86" s="45"/>
      <c r="I86" s="45"/>
      <c r="J86" s="45"/>
      <c r="K86" s="45"/>
    </row>
    <row r="88" spans="1:31" s="74" customFormat="1" x14ac:dyDescent="0.25">
      <c r="A88" s="70"/>
      <c r="B88" s="71"/>
      <c r="C88" s="71"/>
      <c r="D88" s="72"/>
      <c r="E88" s="72"/>
      <c r="F88" s="73"/>
      <c r="G88" s="73"/>
      <c r="H88" s="72"/>
      <c r="I88" s="72"/>
      <c r="J88" s="72"/>
      <c r="K88" s="72"/>
    </row>
    <row r="89" spans="1:31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1"/>
      <c r="I89" s="121"/>
      <c r="J89" s="121"/>
      <c r="K89" s="121"/>
    </row>
    <row r="90" spans="1:31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</row>
    <row r="91" spans="1:31" s="74" customFormat="1" ht="15.75" thickBot="1" x14ac:dyDescent="0.3">
      <c r="A91" s="76"/>
      <c r="B91" s="75"/>
      <c r="C91" s="75"/>
      <c r="D91" s="76"/>
      <c r="E91" s="76"/>
      <c r="F91" s="75"/>
      <c r="G91" s="75"/>
      <c r="H91" s="76"/>
      <c r="I91" s="182"/>
      <c r="J91" s="182"/>
      <c r="K91" s="182"/>
    </row>
    <row r="92" spans="1:31" s="114" customFormat="1" ht="39.950000000000003" customHeight="1" thickTop="1" thickBot="1" x14ac:dyDescent="0.45">
      <c r="A92" s="192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22" t="s">
        <v>5</v>
      </c>
      <c r="J92" s="221"/>
      <c r="K92" s="223"/>
    </row>
    <row r="93" spans="1:31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/>
      <c r="G93" s="102" t="s">
        <v>15</v>
      </c>
      <c r="H93" s="102" t="s">
        <v>17</v>
      </c>
      <c r="I93" s="102" t="s">
        <v>18</v>
      </c>
      <c r="J93" s="102" t="s">
        <v>19</v>
      </c>
      <c r="K93" s="102" t="s">
        <v>20</v>
      </c>
      <c r="AE93" s="115"/>
    </row>
    <row r="94" spans="1:31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325">
        <f>+VLOOKUP(A94,Metas[],6,0)</f>
        <v>1</v>
      </c>
      <c r="G94" s="109">
        <v>1</v>
      </c>
      <c r="H94" s="107" t="s">
        <v>158</v>
      </c>
      <c r="I94" s="107" t="s">
        <v>25</v>
      </c>
      <c r="J94" s="108" t="s">
        <v>159</v>
      </c>
      <c r="K94" s="107" t="s">
        <v>160</v>
      </c>
    </row>
    <row r="95" spans="1:31" s="74" customFormat="1" x14ac:dyDescent="0.25">
      <c r="A95" s="79"/>
      <c r="B95" s="188"/>
      <c r="C95" s="188"/>
      <c r="D95" s="79"/>
      <c r="E95" s="79"/>
      <c r="F95" s="28"/>
      <c r="G95" s="28"/>
      <c r="H95" s="79"/>
      <c r="I95" s="79"/>
      <c r="J95" s="79"/>
      <c r="K95" s="79"/>
    </row>
    <row r="96" spans="1:31" s="74" customFormat="1" ht="15.75" thickBot="1" x14ac:dyDescent="0.3">
      <c r="A96" s="79"/>
      <c r="B96" s="188"/>
      <c r="C96" s="188"/>
      <c r="D96" s="79"/>
      <c r="E96" s="79"/>
      <c r="F96" s="28"/>
      <c r="G96" s="28"/>
      <c r="H96" s="79"/>
      <c r="I96" s="79"/>
      <c r="J96" s="79"/>
      <c r="K96" s="79"/>
    </row>
    <row r="97" spans="1:31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</row>
    <row r="98" spans="1:31" s="74" customFormat="1" ht="15.75" thickBot="1" x14ac:dyDescent="0.3">
      <c r="A98" s="79"/>
      <c r="B98" s="188"/>
      <c r="C98" s="188"/>
      <c r="D98" s="79"/>
      <c r="E98" s="79"/>
      <c r="F98" s="28"/>
      <c r="G98" s="28"/>
      <c r="H98" s="79"/>
      <c r="I98" s="79"/>
      <c r="J98" s="79"/>
      <c r="K98" s="79"/>
    </row>
    <row r="99" spans="1:31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2" t="s">
        <v>5</v>
      </c>
      <c r="J99" s="221"/>
      <c r="K99" s="223"/>
    </row>
    <row r="100" spans="1:31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/>
      <c r="G100" s="102" t="s">
        <v>15</v>
      </c>
      <c r="H100" s="102" t="s">
        <v>17</v>
      </c>
      <c r="I100" s="102" t="s">
        <v>18</v>
      </c>
      <c r="J100" s="102" t="s">
        <v>19</v>
      </c>
      <c r="K100" s="102" t="s">
        <v>20</v>
      </c>
    </row>
    <row r="101" spans="1:31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325">
        <f>+VLOOKUP(A101,Metas[],6,0)</f>
        <v>1</v>
      </c>
      <c r="G101" s="109">
        <v>1</v>
      </c>
      <c r="H101" s="107" t="s">
        <v>178</v>
      </c>
      <c r="I101" s="107" t="s">
        <v>31</v>
      </c>
      <c r="J101" s="108" t="s">
        <v>179</v>
      </c>
      <c r="K101" s="107" t="s">
        <v>180</v>
      </c>
    </row>
    <row r="102" spans="1:31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325">
        <f>+VLOOKUP(A102,Metas[],6,0)</f>
        <v>1</v>
      </c>
      <c r="G102" s="77">
        <v>1</v>
      </c>
      <c r="H102" s="83" t="s">
        <v>181</v>
      </c>
      <c r="I102" s="83" t="s">
        <v>25</v>
      </c>
      <c r="J102" s="84" t="s">
        <v>26</v>
      </c>
      <c r="K102" s="56" t="s">
        <v>182</v>
      </c>
    </row>
    <row r="103" spans="1:31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325">
        <f>+VLOOKUP(A103,Metas[],6,0)</f>
        <v>0.9</v>
      </c>
      <c r="G103" s="77">
        <v>0.9</v>
      </c>
      <c r="H103" s="83" t="s">
        <v>238</v>
      </c>
      <c r="I103" s="56" t="s">
        <v>31</v>
      </c>
      <c r="J103" s="57" t="s">
        <v>179</v>
      </c>
      <c r="K103" s="56" t="s">
        <v>182</v>
      </c>
    </row>
    <row r="104" spans="1:31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325">
        <f>+VLOOKUP(A104,Metas[],6,0)</f>
        <v>1</v>
      </c>
      <c r="G104" s="77">
        <v>0.9</v>
      </c>
      <c r="H104" s="83" t="s">
        <v>238</v>
      </c>
      <c r="I104" s="56" t="s">
        <v>31</v>
      </c>
      <c r="J104" s="84" t="s">
        <v>26</v>
      </c>
      <c r="K104" s="56" t="s">
        <v>172</v>
      </c>
    </row>
    <row r="105" spans="1:31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325">
        <f>+VLOOKUP(A105,Metas[],6,0)</f>
        <v>1</v>
      </c>
      <c r="G105" s="161">
        <v>0.96140000000000003</v>
      </c>
      <c r="H105" s="83" t="s">
        <v>239</v>
      </c>
      <c r="I105" s="56" t="s">
        <v>31</v>
      </c>
      <c r="J105" s="84" t="s">
        <v>26</v>
      </c>
      <c r="K105" s="56" t="s">
        <v>182</v>
      </c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31" s="1" customFormat="1" ht="50.25" customHeight="1" x14ac:dyDescent="0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1">
    <mergeCell ref="B92:H92"/>
    <mergeCell ref="I92:K92"/>
    <mergeCell ref="A97:K97"/>
    <mergeCell ref="B99:H99"/>
    <mergeCell ref="I99:K99"/>
    <mergeCell ref="A77:K77"/>
    <mergeCell ref="B79:H79"/>
    <mergeCell ref="I79:K79"/>
    <mergeCell ref="A90:K90"/>
    <mergeCell ref="B60:H60"/>
    <mergeCell ref="I60:K60"/>
    <mergeCell ref="A68:K68"/>
    <mergeCell ref="B70:H70"/>
    <mergeCell ref="I70:K70"/>
    <mergeCell ref="A40:K40"/>
    <mergeCell ref="A42:K43"/>
    <mergeCell ref="B45:H45"/>
    <mergeCell ref="I45:K45"/>
    <mergeCell ref="A58:K58"/>
    <mergeCell ref="A24:K24"/>
    <mergeCell ref="A26:K26"/>
    <mergeCell ref="A28:K29"/>
    <mergeCell ref="B31:H31"/>
    <mergeCell ref="I31:K31"/>
    <mergeCell ref="A38:K38"/>
    <mergeCell ref="A3:K3"/>
    <mergeCell ref="A8:K8"/>
    <mergeCell ref="A10:K10"/>
    <mergeCell ref="A12:K13"/>
    <mergeCell ref="C15:H15"/>
    <mergeCell ref="I15:K15"/>
  </mergeCells>
  <dataValidations count="12"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J71 J32 J46 J80" xr:uid="{3DE8B051-57E5-4E57-9867-F9C2A648C409}"/>
    <dataValidation allowBlank="1" showInputMessage="1" showErrorMessage="1" promptTitle="Riesgo Asociado" prompt="Incluya aquí los eventos que puedan entorpecer la realización del producto" sqref="H71 H32 H46 H80" xr:uid="{7470154D-C5CD-41EF-B638-C16353576773}"/>
    <dataValidation allowBlank="1" showInputMessage="1" showErrorMessage="1" promptTitle="Acciones de Mitigación" prompt="Incluya acciones de prevención para la reducción de ocurrencia de riesgos" sqref="K71 K32 K46 K80" xr:uid="{8103EC9C-9173-4C94-BBA4-6CE86F5D9838}"/>
    <dataValidation allowBlank="1" showInputMessage="1" showErrorMessage="1" promptTitle="Línea base" prompt="Incluya la meta o valor obtenido en el período anterior." sqref="C32" xr:uid="{201544B9-9E63-433E-9B33-49EA1E2CB75F}"/>
    <dataValidation allowBlank="1" showInputMessage="1" showErrorMessage="1" promptTitle="Involucrados" prompt="Incluya las áreas que contribuyen al logro del producto. Aplica para instituciones externas._x000a_" sqref="E71 E32 E46 E80" xr:uid="{420F6E54-70C2-4266-B88E-28A1CB956896}"/>
    <dataValidation allowBlank="1" showInputMessage="1" showErrorMessage="1" promptTitle="Unidad de medida" prompt="Es una herramienta de medición del producto. Solo mide, no opina. Ejemplo: Técnicos capacitados." sqref="B71 B32 B46 B80" xr:uid="{3CB4F3B6-C7D8-47AE-B395-4D2F83685E75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5C486C79-32E1-4804-9033-7AADC4C25EBF}"/>
    <dataValidation type="list" allowBlank="1" showInputMessage="1" showErrorMessage="1" sqref="J83:J85 J81" xr:uid="{38BB0B0D-C7A1-4FE6-8F3F-C6CD20BB1372}">
      <formula1>#REF!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1A86699A-FCD0-400E-A134-99A8DEB7EDE5}"/>
    <dataValidation type="list" allowBlank="1" sqref="J101:J105" xr:uid="{0174D672-A0E7-47B6-8E21-C3E5163FCF58}">
      <formula1>Impacto</formula1>
    </dataValidation>
    <dataValidation allowBlank="1" showInputMessage="1" showErrorMessage="1" promptTitle="Meta global " prompt="Expresión de un objetivo (producto o subproducto a entregar) presentado en términos cuantitativos." sqref="F71 F80 F46 F32" xr:uid="{0964D98E-1A1D-43CB-926A-BF7859E93C78}"/>
    <dataValidation allowBlank="1" showInputMessage="1" showErrorMessage="1" promptTitle="Programación:" prompt="Favor establecer la meta del producto que se espera alcanzar. " sqref="G83" xr:uid="{E6F484D7-8F8B-411D-8D13-98A42C6D06AA}"/>
  </dataValidations>
  <pageMargins left="0.23622047244094491" right="0.23622047244094491" top="0.74803149606299213" bottom="0.74803149606299213" header="0.31496062992125984" footer="0.31496062992125984"/>
  <pageSetup paperSize="119"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D58-7C3C-4D8A-919F-8D3977738B1C}">
  <sheetPr>
    <tabColor rgb="FF00B0F0"/>
  </sheetPr>
  <dimension ref="A2:AE120"/>
  <sheetViews>
    <sheetView showGridLines="0" topLeftCell="A66" zoomScale="55" zoomScaleNormal="55" zoomScalePageLayoutView="40" workbookViewId="0">
      <selection activeCell="H83" sqref="H83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188" customWidth="1"/>
    <col min="3" max="3" width="15.85546875" style="188" customWidth="1"/>
    <col min="4" max="4" width="61" style="188" customWidth="1"/>
    <col min="5" max="5" width="51.5703125" style="1" customWidth="1"/>
    <col min="6" max="7" width="18.28515625" style="28" customWidth="1"/>
    <col min="8" max="8" width="52.85546875" style="188" customWidth="1"/>
    <col min="9" max="9" width="31.7109375" style="1" customWidth="1"/>
    <col min="10" max="10" width="16.85546875" style="1" customWidth="1"/>
    <col min="11" max="11" width="68.85546875" style="1" customWidth="1"/>
    <col min="12" max="12" width="11.42578125" style="2"/>
    <col min="13" max="13" width="14.5703125" style="2" bestFit="1" customWidth="1"/>
    <col min="14" max="16384" width="11.42578125" style="2"/>
  </cols>
  <sheetData>
    <row r="2" spans="1:11" ht="15.75" thickBot="1" x14ac:dyDescent="0.3"/>
    <row r="3" spans="1:11" ht="129.6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8" spans="1:11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8.75" x14ac:dyDescent="0.3">
      <c r="A9" s="3"/>
      <c r="B9" s="4"/>
      <c r="C9" s="4"/>
      <c r="D9" s="5"/>
      <c r="E9" s="5"/>
      <c r="F9" s="6"/>
      <c r="G9" s="6"/>
      <c r="H9" s="7"/>
      <c r="I9" s="7"/>
      <c r="J9" s="8"/>
      <c r="K9" s="8"/>
    </row>
    <row r="10" spans="1:11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5.75" thickBot="1" x14ac:dyDescent="0.3">
      <c r="A11" s="2"/>
      <c r="B11" s="27"/>
      <c r="C11" s="27"/>
      <c r="D11" s="1"/>
      <c r="H11" s="2"/>
      <c r="I11" s="2"/>
      <c r="J11" s="2"/>
      <c r="K11" s="27"/>
    </row>
    <row r="12" spans="1:11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20.25" thickTop="1" thickBot="1" x14ac:dyDescent="0.3">
      <c r="A14" s="29"/>
      <c r="B14" s="29"/>
      <c r="C14" s="30"/>
      <c r="D14" s="31"/>
      <c r="E14" s="31"/>
      <c r="F14" s="31"/>
      <c r="G14" s="31"/>
      <c r="H14" s="30"/>
      <c r="I14" s="30"/>
      <c r="J14" s="30"/>
      <c r="K14" s="30"/>
    </row>
    <row r="15" spans="1:11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3" t="s">
        <v>5</v>
      </c>
      <c r="J15" s="204"/>
      <c r="K15" s="205"/>
    </row>
    <row r="16" spans="1:11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240</v>
      </c>
      <c r="G16" s="35" t="s">
        <v>16</v>
      </c>
      <c r="H16" s="35" t="s">
        <v>17</v>
      </c>
      <c r="I16" s="22" t="s">
        <v>18</v>
      </c>
      <c r="J16" s="22" t="s">
        <v>19</v>
      </c>
      <c r="K16" s="23" t="s">
        <v>20</v>
      </c>
    </row>
    <row r="17" spans="1:13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325">
        <f>+VLOOKUP(A17,Metas[],7,0)</f>
        <v>0.8</v>
      </c>
      <c r="G17" s="77">
        <v>0.8</v>
      </c>
      <c r="H17" s="123" t="s">
        <v>60</v>
      </c>
      <c r="I17" s="124" t="s">
        <v>25</v>
      </c>
      <c r="J17" s="125" t="s">
        <v>26</v>
      </c>
      <c r="K17" s="123" t="s">
        <v>27</v>
      </c>
    </row>
    <row r="18" spans="1:13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325">
        <f>+VLOOKUP(A18,Metas[],7,0)</f>
        <v>0.98</v>
      </c>
      <c r="G18" s="77">
        <v>0.98</v>
      </c>
      <c r="H18" s="123" t="s">
        <v>62</v>
      </c>
      <c r="I18" s="124" t="s">
        <v>31</v>
      </c>
      <c r="J18" s="125" t="s">
        <v>32</v>
      </c>
      <c r="K18" s="123" t="s">
        <v>33</v>
      </c>
      <c r="M18" s="148"/>
    </row>
    <row r="19" spans="1:13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324">
        <f>+VLOOKUP(A19,Metas[],7,0)</f>
        <v>1400</v>
      </c>
      <c r="G19" s="127">
        <v>1500</v>
      </c>
      <c r="H19" s="123" t="s">
        <v>62</v>
      </c>
      <c r="I19" s="124" t="s">
        <v>31</v>
      </c>
      <c r="J19" s="125" t="s">
        <v>32</v>
      </c>
      <c r="K19" s="123" t="s">
        <v>27</v>
      </c>
    </row>
    <row r="20" spans="1:13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324">
        <f>+VLOOKUP(A20,Metas[],7,0)</f>
        <v>1</v>
      </c>
      <c r="G20" s="127">
        <v>3</v>
      </c>
      <c r="H20" s="123" t="s">
        <v>72</v>
      </c>
      <c r="I20" s="132" t="s">
        <v>25</v>
      </c>
      <c r="J20" s="125" t="s">
        <v>26</v>
      </c>
      <c r="K20" s="133" t="s">
        <v>33</v>
      </c>
    </row>
    <row r="21" spans="1:13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324">
        <f>+VLOOKUP(A21,Metas[],7,0)</f>
        <v>1</v>
      </c>
      <c r="G21" s="127">
        <v>1</v>
      </c>
      <c r="H21" s="123" t="s">
        <v>72</v>
      </c>
      <c r="I21" s="132" t="s">
        <v>25</v>
      </c>
      <c r="J21" s="125" t="s">
        <v>26</v>
      </c>
      <c r="K21" s="133" t="s">
        <v>33</v>
      </c>
    </row>
    <row r="22" spans="1:13" x14ac:dyDescent="0.25">
      <c r="A22" s="37"/>
      <c r="B22" s="38"/>
      <c r="C22" s="38"/>
      <c r="D22" s="39"/>
      <c r="E22" s="40"/>
      <c r="G22" s="41"/>
      <c r="H22" s="41"/>
      <c r="I22" s="42"/>
      <c r="J22" s="43"/>
      <c r="K22" s="43"/>
    </row>
    <row r="24" spans="1:13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3" ht="18.75" x14ac:dyDescent="0.3">
      <c r="A25" s="3"/>
      <c r="B25" s="4"/>
      <c r="C25" s="4"/>
      <c r="D25" s="5"/>
      <c r="E25" s="5"/>
      <c r="F25" s="6"/>
      <c r="G25" s="6"/>
      <c r="H25" s="7"/>
      <c r="I25" s="7"/>
      <c r="J25" s="8"/>
      <c r="K25" s="8"/>
    </row>
    <row r="26" spans="1:13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3" ht="15.75" thickBot="1" x14ac:dyDescent="0.3">
      <c r="A27" s="9"/>
      <c r="B27" s="10"/>
      <c r="C27" s="10"/>
      <c r="D27" s="11"/>
      <c r="E27" s="11"/>
      <c r="F27" s="12"/>
      <c r="G27" s="12"/>
      <c r="H27" s="10"/>
      <c r="I27" s="10"/>
      <c r="J27" s="10"/>
      <c r="K27" s="10"/>
    </row>
    <row r="28" spans="1:13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3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3" ht="33" customHeight="1" thickTop="1" thickBot="1" x14ac:dyDescent="0.3">
      <c r="A30" s="13"/>
      <c r="B30" s="14"/>
      <c r="C30" s="15"/>
      <c r="D30" s="16"/>
      <c r="E30" s="16"/>
      <c r="F30" s="16"/>
      <c r="G30" s="16"/>
      <c r="H30" s="15"/>
      <c r="I30" s="15"/>
      <c r="J30" s="15"/>
      <c r="K30" s="15"/>
    </row>
    <row r="31" spans="1:13" ht="39.950000000000003" customHeight="1" thickBot="1" x14ac:dyDescent="0.3">
      <c r="A31" s="189" t="s">
        <v>3</v>
      </c>
      <c r="B31" s="210" t="s">
        <v>4</v>
      </c>
      <c r="C31" s="211"/>
      <c r="D31" s="211"/>
      <c r="E31" s="211"/>
      <c r="F31" s="211"/>
      <c r="G31" s="211"/>
      <c r="H31" s="212"/>
      <c r="I31" s="213" t="s">
        <v>5</v>
      </c>
      <c r="J31" s="214"/>
      <c r="K31" s="215"/>
    </row>
    <row r="32" spans="1:13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244</v>
      </c>
      <c r="G32" s="24" t="s">
        <v>16</v>
      </c>
      <c r="H32" s="24" t="s">
        <v>17</v>
      </c>
      <c r="I32" s="24" t="s">
        <v>18</v>
      </c>
      <c r="J32" s="24" t="s">
        <v>19</v>
      </c>
      <c r="K32" s="24" t="s">
        <v>20</v>
      </c>
    </row>
    <row r="33" spans="1:11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324">
        <f>+VLOOKUP(A33,Metas[],7,0)</f>
        <v>3</v>
      </c>
      <c r="G33" s="149">
        <v>3</v>
      </c>
      <c r="H33" s="123" t="s">
        <v>229</v>
      </c>
      <c r="I33" s="132" t="s">
        <v>25</v>
      </c>
      <c r="J33" s="125" t="s">
        <v>26</v>
      </c>
      <c r="K33" s="133" t="s">
        <v>27</v>
      </c>
    </row>
    <row r="34" spans="1:11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324">
        <f>+VLOOKUP(A34,Metas[],7,0)</f>
        <v>9</v>
      </c>
      <c r="G34" s="149">
        <v>8.1</v>
      </c>
      <c r="H34" s="123" t="s">
        <v>229</v>
      </c>
      <c r="I34" s="132" t="s">
        <v>25</v>
      </c>
      <c r="J34" s="125" t="s">
        <v>26</v>
      </c>
      <c r="K34" s="133" t="s">
        <v>27</v>
      </c>
    </row>
    <row r="35" spans="1:11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324">
        <f>+VLOOKUP(A35,Metas[],7,0)</f>
        <v>9</v>
      </c>
      <c r="G35" s="149">
        <v>0.5</v>
      </c>
      <c r="H35" s="123" t="s">
        <v>229</v>
      </c>
      <c r="I35" s="132" t="s">
        <v>25</v>
      </c>
      <c r="J35" s="125" t="s">
        <v>26</v>
      </c>
      <c r="K35" s="133" t="s">
        <v>27</v>
      </c>
    </row>
    <row r="38" spans="1:11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x14ac:dyDescent="0.25">
      <c r="A39" s="44"/>
      <c r="B39" s="45"/>
      <c r="C39" s="45"/>
      <c r="D39" s="45"/>
      <c r="E39" s="44"/>
      <c r="F39" s="46"/>
      <c r="G39" s="46"/>
      <c r="H39" s="45"/>
      <c r="I39" s="45"/>
      <c r="J39" s="45"/>
      <c r="K39" s="45"/>
    </row>
    <row r="40" spans="1:11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5.75" thickBot="1" x14ac:dyDescent="0.3">
      <c r="A41" s="44"/>
      <c r="B41" s="45"/>
      <c r="C41" s="45"/>
      <c r="D41" s="45"/>
      <c r="E41" s="44"/>
      <c r="F41" s="46"/>
      <c r="G41" s="46"/>
      <c r="H41" s="45"/>
      <c r="I41" s="45"/>
      <c r="J41" s="45"/>
      <c r="K41" s="45"/>
    </row>
    <row r="42" spans="1:11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1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ht="20.25" thickTop="1" thickBot="1" x14ac:dyDescent="0.3">
      <c r="A44" s="13"/>
      <c r="B44" s="14"/>
      <c r="C44" s="15"/>
      <c r="D44" s="16"/>
      <c r="E44" s="16"/>
      <c r="F44" s="16"/>
      <c r="G44" s="190"/>
      <c r="H44" s="15"/>
      <c r="I44" s="15"/>
      <c r="J44" s="15"/>
      <c r="K44" s="15"/>
    </row>
    <row r="45" spans="1:11" ht="27.75" thickBot="1" x14ac:dyDescent="0.3">
      <c r="A45" s="189" t="s">
        <v>3</v>
      </c>
      <c r="B45" s="210" t="s">
        <v>4</v>
      </c>
      <c r="C45" s="211"/>
      <c r="D45" s="211"/>
      <c r="E45" s="211"/>
      <c r="F45" s="211"/>
      <c r="G45" s="211"/>
      <c r="H45" s="212"/>
      <c r="I45" s="213" t="s">
        <v>5</v>
      </c>
      <c r="J45" s="214"/>
      <c r="K45" s="215"/>
    </row>
    <row r="46" spans="1:11" ht="55.5" customHeight="1" thickTop="1" thickBot="1" x14ac:dyDescent="0.3">
      <c r="A46" s="34" t="s">
        <v>174</v>
      </c>
      <c r="B46" s="35" t="s">
        <v>8</v>
      </c>
      <c r="C46" s="102" t="s">
        <v>56</v>
      </c>
      <c r="D46" s="35" t="s">
        <v>10</v>
      </c>
      <c r="E46" s="35" t="s">
        <v>11</v>
      </c>
      <c r="F46" s="35"/>
      <c r="G46" s="35" t="s">
        <v>16</v>
      </c>
      <c r="H46" s="35" t="s">
        <v>17</v>
      </c>
      <c r="I46" s="22" t="s">
        <v>18</v>
      </c>
      <c r="J46" s="22" t="s">
        <v>19</v>
      </c>
      <c r="K46" s="23" t="s">
        <v>20</v>
      </c>
    </row>
    <row r="47" spans="1:11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325">
        <f>+VLOOKUP(A47,Metas[],7,0)</f>
        <v>0.55000000000000004</v>
      </c>
      <c r="G47" s="131">
        <v>0.55000000000000004</v>
      </c>
      <c r="H47" s="123" t="s">
        <v>60</v>
      </c>
      <c r="I47" s="132" t="s">
        <v>25</v>
      </c>
      <c r="J47" s="125" t="s">
        <v>26</v>
      </c>
      <c r="K47" s="133" t="s">
        <v>27</v>
      </c>
    </row>
    <row r="48" spans="1:11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325">
        <f>+VLOOKUP(A48,Metas[],7,0)</f>
        <v>0.86</v>
      </c>
      <c r="G48" s="131">
        <v>0.79</v>
      </c>
      <c r="H48" s="124" t="s">
        <v>232</v>
      </c>
      <c r="I48" s="124" t="s">
        <v>31</v>
      </c>
      <c r="J48" s="125" t="s">
        <v>32</v>
      </c>
      <c r="K48" s="123" t="s">
        <v>233</v>
      </c>
    </row>
    <row r="49" spans="1:11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325">
        <f>+VLOOKUP(A49,Metas[],7,0)</f>
        <v>0.5</v>
      </c>
      <c r="G49" s="130">
        <v>0.47</v>
      </c>
      <c r="H49" s="124" t="s">
        <v>62</v>
      </c>
      <c r="I49" s="124" t="s">
        <v>31</v>
      </c>
      <c r="J49" s="125" t="s">
        <v>32</v>
      </c>
      <c r="K49" s="124" t="s">
        <v>33</v>
      </c>
    </row>
    <row r="50" spans="1:11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325">
        <f>+VLOOKUP(A50,Metas[],7,0)</f>
        <v>0.1</v>
      </c>
      <c r="G50" s="130">
        <v>0.05</v>
      </c>
      <c r="H50" s="124" t="s">
        <v>62</v>
      </c>
      <c r="I50" s="124" t="s">
        <v>31</v>
      </c>
      <c r="J50" s="125" t="s">
        <v>32</v>
      </c>
      <c r="K50" s="124" t="s">
        <v>33</v>
      </c>
    </row>
    <row r="51" spans="1:11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325">
        <f>+VLOOKUP(A51,Metas[],7,0)</f>
        <v>0.5</v>
      </c>
      <c r="G51" s="130">
        <v>0.4</v>
      </c>
      <c r="H51" s="123" t="s">
        <v>72</v>
      </c>
      <c r="I51" s="124" t="s">
        <v>25</v>
      </c>
      <c r="J51" s="125" t="s">
        <v>26</v>
      </c>
      <c r="K51" s="123" t="s">
        <v>40</v>
      </c>
    </row>
    <row r="52" spans="1:11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325">
        <f>+VLOOKUP(A52,Metas[],7,0)</f>
        <v>0.5</v>
      </c>
      <c r="G52" s="130">
        <v>0.4</v>
      </c>
      <c r="H52" s="124" t="s">
        <v>192</v>
      </c>
      <c r="I52" s="124" t="s">
        <v>25</v>
      </c>
      <c r="J52" s="125" t="s">
        <v>26</v>
      </c>
      <c r="K52" s="123" t="s">
        <v>193</v>
      </c>
    </row>
    <row r="53" spans="1:11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325">
        <f>+VLOOKUP(A53,Metas[],7,0)</f>
        <v>0.2</v>
      </c>
      <c r="G53" s="130">
        <v>0.1</v>
      </c>
      <c r="H53" s="140" t="s">
        <v>72</v>
      </c>
      <c r="I53" s="142" t="s">
        <v>25</v>
      </c>
      <c r="J53" s="143" t="s">
        <v>26</v>
      </c>
      <c r="K53" s="123" t="s">
        <v>195</v>
      </c>
    </row>
    <row r="54" spans="1:11" ht="55.5" customHeight="1" x14ac:dyDescent="0.25">
      <c r="A54" s="26" t="s">
        <v>196</v>
      </c>
      <c r="B54" s="129" t="s">
        <v>197</v>
      </c>
      <c r="C54" s="187">
        <v>15726148</v>
      </c>
      <c r="D54" s="140" t="s">
        <v>46</v>
      </c>
      <c r="E54" s="123" t="s">
        <v>47</v>
      </c>
      <c r="F54" s="324">
        <f>+VLOOKUP(A54,Metas[],7,0)</f>
        <v>16856</v>
      </c>
      <c r="G54" s="145">
        <v>15017125</v>
      </c>
      <c r="H54" s="123" t="s">
        <v>198</v>
      </c>
      <c r="I54" s="124" t="s">
        <v>48</v>
      </c>
      <c r="J54" s="125" t="s">
        <v>179</v>
      </c>
      <c r="K54" s="123" t="s">
        <v>49</v>
      </c>
    </row>
    <row r="55" spans="1:11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325">
        <f>+VLOOKUP(A55,Metas[],7,0)</f>
        <v>1</v>
      </c>
      <c r="G55" s="146">
        <v>0</v>
      </c>
      <c r="H55" s="147" t="s">
        <v>199</v>
      </c>
      <c r="I55" s="124" t="s">
        <v>31</v>
      </c>
      <c r="J55" s="125" t="s">
        <v>32</v>
      </c>
      <c r="K55" s="147" t="s">
        <v>54</v>
      </c>
    </row>
    <row r="56" spans="1:11" x14ac:dyDescent="0.25">
      <c r="A56" s="44"/>
      <c r="B56" s="45"/>
      <c r="C56" s="45"/>
      <c r="D56" s="164"/>
      <c r="E56" s="44"/>
      <c r="F56" s="46"/>
      <c r="G56" s="46"/>
      <c r="H56" s="45"/>
      <c r="I56" s="45"/>
      <c r="J56" s="45"/>
      <c r="K56" s="45"/>
    </row>
    <row r="57" spans="1:11" ht="15.75" thickBot="1" x14ac:dyDescent="0.3">
      <c r="A57" s="44"/>
      <c r="B57" s="45"/>
      <c r="C57" s="45"/>
      <c r="D57" s="45"/>
      <c r="E57" s="44"/>
      <c r="F57" s="46"/>
      <c r="G57" s="46"/>
      <c r="H57" s="45"/>
      <c r="I57" s="45"/>
      <c r="J57" s="45"/>
      <c r="K57" s="45"/>
    </row>
    <row r="58" spans="1:11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2" t="s">
        <v>5</v>
      </c>
      <c r="J60" s="221"/>
      <c r="K60" s="223"/>
    </row>
    <row r="61" spans="1:11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/>
      <c r="G61" s="102" t="s">
        <v>16</v>
      </c>
      <c r="H61" s="102" t="s">
        <v>17</v>
      </c>
      <c r="I61" s="102" t="s">
        <v>18</v>
      </c>
      <c r="J61" s="102" t="s">
        <v>19</v>
      </c>
      <c r="K61" s="102" t="s">
        <v>20</v>
      </c>
    </row>
    <row r="62" spans="1:11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324">
        <f>+VLOOKUP(A62,Metas[],7,0)</f>
        <v>1</v>
      </c>
      <c r="G62" s="50">
        <v>1</v>
      </c>
      <c r="H62" s="51" t="s">
        <v>88</v>
      </c>
      <c r="I62" s="51" t="s">
        <v>89</v>
      </c>
      <c r="J62" s="52" t="s">
        <v>83</v>
      </c>
      <c r="K62" s="48" t="s">
        <v>90</v>
      </c>
    </row>
    <row r="63" spans="1:11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324">
        <f>+VLOOKUP(A63,Metas[],7,0)</f>
        <v>1</v>
      </c>
      <c r="G63" s="50">
        <v>1</v>
      </c>
      <c r="H63" s="51" t="s">
        <v>88</v>
      </c>
      <c r="I63" s="51" t="s">
        <v>89</v>
      </c>
      <c r="J63" s="52" t="s">
        <v>83</v>
      </c>
      <c r="K63" s="48" t="s">
        <v>90</v>
      </c>
    </row>
    <row r="64" spans="1:11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325">
        <f>+VLOOKUP(A64,Metas[],7,0)</f>
        <v>1</v>
      </c>
      <c r="G64" s="54">
        <v>0.3</v>
      </c>
      <c r="H64" s="56" t="s">
        <v>95</v>
      </c>
      <c r="I64" s="56" t="s">
        <v>89</v>
      </c>
      <c r="J64" s="57" t="s">
        <v>83</v>
      </c>
      <c r="K64" s="56" t="s">
        <v>96</v>
      </c>
    </row>
    <row r="65" spans="1:11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324">
        <f>+VLOOKUP(A65,Metas[],7,0)</f>
        <v>0</v>
      </c>
      <c r="G65" s="55">
        <v>0</v>
      </c>
      <c r="H65" s="56" t="s">
        <v>95</v>
      </c>
      <c r="I65" s="56" t="s">
        <v>89</v>
      </c>
      <c r="J65" s="57" t="s">
        <v>83</v>
      </c>
      <c r="K65" s="56" t="s">
        <v>96</v>
      </c>
    </row>
    <row r="66" spans="1:11" x14ac:dyDescent="0.25">
      <c r="A66" s="59" t="s">
        <v>83</v>
      </c>
    </row>
    <row r="67" spans="1:11" ht="15.75" thickBot="1" x14ac:dyDescent="0.3">
      <c r="A67" s="44"/>
      <c r="B67" s="45"/>
      <c r="C67" s="45"/>
      <c r="D67" s="45"/>
      <c r="E67" s="44"/>
      <c r="F67" s="46"/>
      <c r="G67" s="46"/>
      <c r="H67" s="45"/>
      <c r="I67" s="45"/>
      <c r="J67" s="45"/>
      <c r="K67" s="45"/>
    </row>
    <row r="68" spans="1:11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</row>
    <row r="70" spans="1:11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2" t="s">
        <v>5</v>
      </c>
      <c r="J70" s="221"/>
      <c r="K70" s="223"/>
    </row>
    <row r="71" spans="1:11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/>
      <c r="G71" s="102" t="s">
        <v>16</v>
      </c>
      <c r="H71" s="102" t="s">
        <v>17</v>
      </c>
      <c r="I71" s="102" t="s">
        <v>18</v>
      </c>
      <c r="J71" s="102" t="s">
        <v>19</v>
      </c>
      <c r="K71" s="102" t="s">
        <v>20</v>
      </c>
    </row>
    <row r="72" spans="1:11" s="53" customFormat="1" ht="55.5" customHeight="1" x14ac:dyDescent="0.25">
      <c r="A72" s="90" t="s">
        <v>112</v>
      </c>
      <c r="B72" s="191" t="s">
        <v>113</v>
      </c>
      <c r="C72" s="191">
        <v>0</v>
      </c>
      <c r="D72" s="92" t="s">
        <v>114</v>
      </c>
      <c r="E72" s="92" t="s">
        <v>59</v>
      </c>
      <c r="F72" s="325">
        <f>+VLOOKUP(A72,Metas[],7,0)</f>
        <v>1</v>
      </c>
      <c r="G72" s="93">
        <v>1</v>
      </c>
      <c r="H72" s="94" t="s">
        <v>95</v>
      </c>
      <c r="I72" s="95" t="s">
        <v>89</v>
      </c>
      <c r="J72" s="95" t="s">
        <v>83</v>
      </c>
      <c r="K72" s="92" t="s">
        <v>115</v>
      </c>
    </row>
    <row r="73" spans="1:11" s="53" customFormat="1" ht="55.5" customHeight="1" x14ac:dyDescent="0.25">
      <c r="A73" s="193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325">
        <f>+VLOOKUP(A73,Metas[],7,0)</f>
        <v>1</v>
      </c>
      <c r="G73" s="58">
        <v>1</v>
      </c>
      <c r="H73" s="51" t="s">
        <v>95</v>
      </c>
      <c r="I73" s="57" t="s">
        <v>89</v>
      </c>
      <c r="J73" s="57" t="s">
        <v>83</v>
      </c>
      <c r="K73" s="48" t="s">
        <v>115</v>
      </c>
    </row>
    <row r="74" spans="1:11" s="53" customFormat="1" ht="55.5" customHeight="1" thickBot="1" x14ac:dyDescent="0.3">
      <c r="A74" s="193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325">
        <f>+VLOOKUP(A74,Metas[],7,0)</f>
        <v>1</v>
      </c>
      <c r="G74" s="66">
        <v>1</v>
      </c>
      <c r="H74" s="51" t="s">
        <v>95</v>
      </c>
      <c r="I74" s="57" t="s">
        <v>89</v>
      </c>
      <c r="J74" s="57" t="s">
        <v>83</v>
      </c>
      <c r="K74" s="48" t="s">
        <v>115</v>
      </c>
    </row>
    <row r="75" spans="1:11" x14ac:dyDescent="0.25">
      <c r="A75" s="67"/>
      <c r="B75" s="45"/>
      <c r="C75" s="45"/>
      <c r="D75" s="45"/>
      <c r="E75" s="44"/>
      <c r="F75" s="46"/>
      <c r="G75" s="46"/>
      <c r="H75" s="45"/>
      <c r="I75" s="45"/>
      <c r="J75" s="45"/>
      <c r="K75" s="45"/>
    </row>
    <row r="76" spans="1:11" ht="15.75" thickBot="1" x14ac:dyDescent="0.3">
      <c r="A76" s="67"/>
      <c r="B76" s="45"/>
      <c r="C76" s="45"/>
      <c r="D76" s="45"/>
      <c r="E76" s="44"/>
      <c r="F76" s="46"/>
      <c r="G76" s="46"/>
      <c r="H76" s="45"/>
      <c r="I76" s="45"/>
      <c r="J76" s="45"/>
      <c r="K76" s="45"/>
    </row>
    <row r="77" spans="1:11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</row>
    <row r="78" spans="1:11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39.950000000000003" customHeight="1" thickBot="1" x14ac:dyDescent="0.3">
      <c r="A79" s="192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22" t="s">
        <v>5</v>
      </c>
      <c r="J79" s="221"/>
      <c r="K79" s="223"/>
    </row>
    <row r="80" spans="1:11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/>
      <c r="G80" s="102" t="s">
        <v>16</v>
      </c>
      <c r="H80" s="102" t="s">
        <v>17</v>
      </c>
      <c r="I80" s="102" t="s">
        <v>18</v>
      </c>
      <c r="J80" s="102" t="s">
        <v>19</v>
      </c>
      <c r="K80" s="102" t="s">
        <v>20</v>
      </c>
    </row>
    <row r="81" spans="1:31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325">
        <f>+VLOOKUP(A81,Metas[],7,0)</f>
        <v>1</v>
      </c>
      <c r="G81" s="93">
        <v>1</v>
      </c>
      <c r="H81" s="94" t="s">
        <v>128</v>
      </c>
      <c r="I81" s="94" t="s">
        <v>89</v>
      </c>
      <c r="J81" s="95" t="s">
        <v>83</v>
      </c>
      <c r="K81" s="175" t="s">
        <v>129</v>
      </c>
    </row>
    <row r="82" spans="1:31" s="160" customFormat="1" ht="55.5" customHeight="1" x14ac:dyDescent="0.25">
      <c r="A82" s="327" t="s">
        <v>241</v>
      </c>
      <c r="B82" s="176" t="s">
        <v>131</v>
      </c>
      <c r="C82" s="176">
        <v>1</v>
      </c>
      <c r="D82" s="177" t="s">
        <v>132</v>
      </c>
      <c r="E82" s="176" t="s">
        <v>133</v>
      </c>
      <c r="F82" s="326">
        <f>+VLOOKUP(A82,Metas[],7,0)</f>
        <v>3</v>
      </c>
      <c r="G82" s="50">
        <v>3</v>
      </c>
      <c r="H82" s="68"/>
      <c r="I82" s="51" t="s">
        <v>89</v>
      </c>
      <c r="J82" s="58"/>
      <c r="K82" s="68"/>
    </row>
    <row r="83" spans="1:31" s="160" customFormat="1" ht="55.5" customHeight="1" x14ac:dyDescent="0.25">
      <c r="A83" s="327" t="s">
        <v>242</v>
      </c>
      <c r="B83" s="176" t="s">
        <v>135</v>
      </c>
      <c r="C83" s="176">
        <v>0</v>
      </c>
      <c r="D83" s="177" t="s">
        <v>136</v>
      </c>
      <c r="E83" s="176" t="s">
        <v>137</v>
      </c>
      <c r="F83" s="326">
        <f>+VLOOKUP(A83,Metas[],7,0)</f>
        <v>1</v>
      </c>
      <c r="G83" s="178">
        <v>1</v>
      </c>
      <c r="H83" s="177"/>
      <c r="I83" s="51" t="s">
        <v>89</v>
      </c>
      <c r="J83" s="52"/>
      <c r="K83" s="177"/>
    </row>
    <row r="84" spans="1:31" s="53" customFormat="1" ht="55.5" customHeight="1" x14ac:dyDescent="0.25">
      <c r="A84" s="193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326">
        <f>+VLOOKUP(A84,Metas[],7,0)</f>
        <v>3</v>
      </c>
      <c r="G84" s="50">
        <v>3</v>
      </c>
      <c r="H84" s="51" t="s">
        <v>237</v>
      </c>
      <c r="I84" s="51" t="s">
        <v>89</v>
      </c>
      <c r="J84" s="52" t="s">
        <v>143</v>
      </c>
      <c r="K84" s="48" t="s">
        <v>144</v>
      </c>
    </row>
    <row r="85" spans="1:31" s="53" customFormat="1" ht="55.5" customHeight="1" x14ac:dyDescent="0.25">
      <c r="A85" s="193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326">
        <f>+VLOOKUP(A85,Metas[],7,0)</f>
        <v>1</v>
      </c>
      <c r="G85" s="50">
        <v>1</v>
      </c>
      <c r="H85" s="51"/>
      <c r="I85" s="51" t="s">
        <v>89</v>
      </c>
      <c r="J85" s="52" t="s">
        <v>83</v>
      </c>
      <c r="K85" s="48"/>
    </row>
    <row r="86" spans="1:31" x14ac:dyDescent="0.25">
      <c r="A86" s="44"/>
      <c r="B86" s="45"/>
      <c r="C86" s="45"/>
      <c r="D86" s="45"/>
      <c r="E86" s="44"/>
      <c r="F86" s="46"/>
      <c r="G86" s="46"/>
      <c r="H86" s="45"/>
      <c r="I86" s="45"/>
      <c r="J86" s="45"/>
      <c r="K86" s="45"/>
    </row>
    <row r="88" spans="1:31" s="74" customFormat="1" x14ac:dyDescent="0.25">
      <c r="A88" s="70"/>
      <c r="B88" s="71"/>
      <c r="C88" s="71"/>
      <c r="D88" s="72"/>
      <c r="E88" s="72"/>
      <c r="F88" s="73"/>
      <c r="G88" s="73"/>
      <c r="H88" s="72"/>
      <c r="I88" s="72"/>
      <c r="J88" s="72"/>
      <c r="K88" s="72"/>
    </row>
    <row r="89" spans="1:31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1"/>
      <c r="I89" s="121"/>
      <c r="J89" s="121"/>
      <c r="K89" s="121"/>
    </row>
    <row r="90" spans="1:31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</row>
    <row r="91" spans="1:31" s="74" customFormat="1" ht="15.75" thickBot="1" x14ac:dyDescent="0.3">
      <c r="A91" s="76"/>
      <c r="B91" s="75"/>
      <c r="C91" s="75"/>
      <c r="D91" s="76"/>
      <c r="E91" s="76"/>
      <c r="F91" s="75"/>
      <c r="G91" s="75"/>
      <c r="H91" s="76"/>
      <c r="I91" s="182"/>
      <c r="J91" s="182"/>
      <c r="K91" s="182"/>
    </row>
    <row r="92" spans="1:31" s="114" customFormat="1" ht="39.950000000000003" customHeight="1" thickTop="1" thickBot="1" x14ac:dyDescent="0.45">
      <c r="A92" s="192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22" t="s">
        <v>5</v>
      </c>
      <c r="J92" s="221"/>
      <c r="K92" s="223"/>
    </row>
    <row r="93" spans="1:31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/>
      <c r="G93" s="102" t="s">
        <v>16</v>
      </c>
      <c r="H93" s="102" t="s">
        <v>17</v>
      </c>
      <c r="I93" s="102" t="s">
        <v>18</v>
      </c>
      <c r="J93" s="102" t="s">
        <v>19</v>
      </c>
      <c r="K93" s="102" t="s">
        <v>20</v>
      </c>
      <c r="AE93" s="115"/>
    </row>
    <row r="94" spans="1:31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325">
        <f>+VLOOKUP(A94,Metas[],7,0)</f>
        <v>1</v>
      </c>
      <c r="G94" s="109">
        <v>1</v>
      </c>
      <c r="H94" s="107" t="s">
        <v>158</v>
      </c>
      <c r="I94" s="107" t="s">
        <v>25</v>
      </c>
      <c r="J94" s="108" t="s">
        <v>159</v>
      </c>
      <c r="K94" s="107" t="s">
        <v>160</v>
      </c>
    </row>
    <row r="95" spans="1:31" s="74" customFormat="1" x14ac:dyDescent="0.25">
      <c r="A95" s="79"/>
      <c r="B95" s="188"/>
      <c r="C95" s="188"/>
      <c r="D95" s="79"/>
      <c r="E95" s="79"/>
      <c r="F95" s="28"/>
      <c r="G95" s="28"/>
      <c r="H95" s="79"/>
      <c r="I95" s="79"/>
      <c r="J95" s="79"/>
      <c r="K95" s="79"/>
    </row>
    <row r="96" spans="1:31" s="74" customFormat="1" ht="15.75" thickBot="1" x14ac:dyDescent="0.3">
      <c r="A96" s="79"/>
      <c r="B96" s="188"/>
      <c r="C96" s="188"/>
      <c r="D96" s="79"/>
      <c r="E96" s="79"/>
      <c r="F96" s="28"/>
      <c r="G96" s="28"/>
      <c r="H96" s="79"/>
      <c r="I96" s="79"/>
      <c r="J96" s="79"/>
      <c r="K96" s="79"/>
    </row>
    <row r="97" spans="1:31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</row>
    <row r="98" spans="1:31" s="74" customFormat="1" ht="15.75" thickBot="1" x14ac:dyDescent="0.3">
      <c r="A98" s="79"/>
      <c r="B98" s="188"/>
      <c r="C98" s="188"/>
      <c r="D98" s="79"/>
      <c r="E98" s="79"/>
      <c r="F98" s="28"/>
      <c r="G98" s="28"/>
      <c r="H98" s="79"/>
      <c r="I98" s="79"/>
      <c r="J98" s="79"/>
      <c r="K98" s="79"/>
    </row>
    <row r="99" spans="1:31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2" t="s">
        <v>5</v>
      </c>
      <c r="J99" s="221"/>
      <c r="K99" s="223"/>
    </row>
    <row r="100" spans="1:31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/>
      <c r="G100" s="102" t="s">
        <v>16</v>
      </c>
      <c r="H100" s="102" t="s">
        <v>17</v>
      </c>
      <c r="I100" s="102" t="s">
        <v>18</v>
      </c>
      <c r="J100" s="102" t="s">
        <v>19</v>
      </c>
      <c r="K100" s="102" t="s">
        <v>20</v>
      </c>
    </row>
    <row r="101" spans="1:31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325">
        <f>+VLOOKUP(A101,Metas[],7,0)</f>
        <v>1</v>
      </c>
      <c r="G101" s="109">
        <v>1</v>
      </c>
      <c r="H101" s="107" t="s">
        <v>178</v>
      </c>
      <c r="I101" s="107" t="s">
        <v>31</v>
      </c>
      <c r="J101" s="108" t="s">
        <v>179</v>
      </c>
      <c r="K101" s="107" t="s">
        <v>180</v>
      </c>
    </row>
    <row r="102" spans="1:31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325">
        <f>+VLOOKUP(A102,Metas[],7,0)</f>
        <v>1</v>
      </c>
      <c r="G102" s="77">
        <v>1</v>
      </c>
      <c r="H102" s="83" t="s">
        <v>181</v>
      </c>
      <c r="I102" s="83" t="s">
        <v>25</v>
      </c>
      <c r="J102" s="84" t="s">
        <v>26</v>
      </c>
      <c r="K102" s="56" t="s">
        <v>182</v>
      </c>
    </row>
    <row r="103" spans="1:31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325">
        <f>+VLOOKUP(A103,Metas[],7,0)</f>
        <v>1</v>
      </c>
      <c r="G103" s="77">
        <v>1</v>
      </c>
      <c r="H103" s="83" t="s">
        <v>238</v>
      </c>
      <c r="I103" s="56" t="s">
        <v>31</v>
      </c>
      <c r="J103" s="57" t="s">
        <v>179</v>
      </c>
      <c r="K103" s="56" t="s">
        <v>182</v>
      </c>
    </row>
    <row r="104" spans="1:31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325">
        <f>+VLOOKUP(A104,Metas[],7,0)</f>
        <v>1</v>
      </c>
      <c r="G104" s="77">
        <v>1</v>
      </c>
      <c r="H104" s="83" t="s">
        <v>238</v>
      </c>
      <c r="I104" s="56" t="s">
        <v>31</v>
      </c>
      <c r="J104" s="84" t="s">
        <v>26</v>
      </c>
      <c r="K104" s="56" t="s">
        <v>172</v>
      </c>
    </row>
    <row r="105" spans="1:31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325">
        <f>+VLOOKUP(A105,Metas[],7,0)</f>
        <v>1</v>
      </c>
      <c r="G105" s="161">
        <v>0.98170000000000002</v>
      </c>
      <c r="H105" s="83" t="s">
        <v>239</v>
      </c>
      <c r="I105" s="56" t="s">
        <v>31</v>
      </c>
      <c r="J105" s="84" t="s">
        <v>26</v>
      </c>
      <c r="K105" s="56" t="s">
        <v>182</v>
      </c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31" s="1" customFormat="1" ht="50.25" customHeight="1" x14ac:dyDescent="0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1">
    <mergeCell ref="B92:H92"/>
    <mergeCell ref="I92:K92"/>
    <mergeCell ref="A97:K97"/>
    <mergeCell ref="B99:H99"/>
    <mergeCell ref="I99:K99"/>
    <mergeCell ref="A77:K77"/>
    <mergeCell ref="B79:H79"/>
    <mergeCell ref="I79:K79"/>
    <mergeCell ref="A90:K90"/>
    <mergeCell ref="B60:H60"/>
    <mergeCell ref="I60:K60"/>
    <mergeCell ref="A68:K68"/>
    <mergeCell ref="B70:H70"/>
    <mergeCell ref="I70:K70"/>
    <mergeCell ref="A40:K40"/>
    <mergeCell ref="A42:K43"/>
    <mergeCell ref="B45:H45"/>
    <mergeCell ref="I45:K45"/>
    <mergeCell ref="A58:K58"/>
    <mergeCell ref="A24:K24"/>
    <mergeCell ref="A26:K26"/>
    <mergeCell ref="A28:K29"/>
    <mergeCell ref="B31:H31"/>
    <mergeCell ref="I31:K31"/>
    <mergeCell ref="A38:K38"/>
    <mergeCell ref="A3:K3"/>
    <mergeCell ref="A8:K8"/>
    <mergeCell ref="A10:K10"/>
    <mergeCell ref="A12:K13"/>
    <mergeCell ref="C15:H15"/>
    <mergeCell ref="I15:K15"/>
  </mergeCells>
  <dataValidations count="12"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J71 J32 J46 J80" xr:uid="{6EC0B0D2-8ADA-4D98-8CE5-8018ED438A08}"/>
    <dataValidation allowBlank="1" showInputMessage="1" showErrorMessage="1" promptTitle="Riesgo Asociado" prompt="Incluya aquí los eventos que puedan entorpecer la realización del producto" sqref="H71 H32 H46 H80" xr:uid="{C27244DE-D22B-4045-B9F1-2DFE879BDC85}"/>
    <dataValidation allowBlank="1" showInputMessage="1" showErrorMessage="1" promptTitle="Acciones de Mitigación" prompt="Incluya acciones de prevención para la reducción de ocurrencia de riesgos" sqref="K71 K32 K46 K80" xr:uid="{BF0ADBCC-6F1D-41FD-A59B-DEE6FBA5BAA1}"/>
    <dataValidation allowBlank="1" showInputMessage="1" showErrorMessage="1" promptTitle="Línea base" prompt="Incluya la meta o valor obtenido en el período anterior." sqref="C32" xr:uid="{4E6475F9-79E7-490E-8EB9-314443E7517B}"/>
    <dataValidation allowBlank="1" showInputMessage="1" showErrorMessage="1" promptTitle="Involucrados" prompt="Incluya las áreas que contribuyen al logro del producto. Aplica para instituciones externas._x000a_" sqref="E71 E32 E46 E80" xr:uid="{02EB5B73-B778-4958-AA74-FAAE46C54148}"/>
    <dataValidation allowBlank="1" showInputMessage="1" showErrorMessage="1" promptTitle="Unidad de medida" prompt="Es una herramienta de medición del producto. Solo mide, no opina. Ejemplo: Técnicos capacitados." sqref="B71 B32 B46 B80" xr:uid="{B60987EA-964A-474C-A7C6-63611841D727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7676D880-55E6-4AED-8944-D524ED6B3B31}"/>
    <dataValidation type="list" allowBlank="1" showInputMessage="1" showErrorMessage="1" sqref="J83:J85 J81" xr:uid="{1593E0EB-98CE-4042-B6D9-274F60AFD69D}">
      <formula1>#REF!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FB33C15F-423B-42FC-A722-5D9C29596F7D}"/>
    <dataValidation type="list" allowBlank="1" sqref="J101:J105" xr:uid="{6812E5BC-4EE0-452B-A4E1-C88D1BDF8DB2}">
      <formula1>Impacto</formula1>
    </dataValidation>
    <dataValidation allowBlank="1" showInputMessage="1" showErrorMessage="1" promptTitle="Meta global " prompt="Expresión de un objetivo (producto o subproducto a entregar) presentado en términos cuantitativos." sqref="F71 F80 F46 F32" xr:uid="{CA7873F6-6651-4B41-9AE4-431400795515}"/>
    <dataValidation allowBlank="1" showInputMessage="1" showErrorMessage="1" promptTitle="Programación:" prompt="Favor establecer la meta del producto que se espera alcanzar. " sqref="G83" xr:uid="{EC27CF93-21DB-41A9-9A9A-FBB50C5A85CE}"/>
  </dataValidations>
  <pageMargins left="0.23622047244094491" right="0.23622047244094491" top="0.74803149606299213" bottom="0.74803149606299213" header="0.31496062992125984" footer="0.31496062992125984"/>
  <pageSetup paperSize="119"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7773-B4BB-4E6A-824F-8F7328485E29}">
  <sheetPr>
    <tabColor rgb="FF00B050"/>
  </sheetPr>
  <dimension ref="A2:AI120"/>
  <sheetViews>
    <sheetView showGridLines="0" tabSelected="1" zoomScale="25" zoomScaleNormal="25" zoomScalePageLayoutView="40" workbookViewId="0">
      <selection activeCell="Q27" sqref="Q27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180" customWidth="1"/>
    <col min="3" max="3" width="15.85546875" style="180" customWidth="1"/>
    <col min="4" max="4" width="61" style="180" customWidth="1"/>
    <col min="5" max="5" width="51.5703125" style="1" customWidth="1"/>
    <col min="6" max="10" width="18.28515625" style="28" customWidth="1"/>
    <col min="11" max="11" width="52.85546875" style="180" customWidth="1"/>
    <col min="12" max="12" width="31.7109375" style="1" customWidth="1"/>
    <col min="13" max="13" width="16.85546875" style="1" customWidth="1"/>
    <col min="14" max="14" width="68.85546875" style="1" customWidth="1"/>
    <col min="15" max="15" width="51" style="1" customWidth="1"/>
    <col min="16" max="16" width="11.42578125" style="2"/>
    <col min="17" max="17" width="14.5703125" style="2" bestFit="1" customWidth="1"/>
    <col min="18" max="16384" width="11.42578125" style="2"/>
  </cols>
  <sheetData>
    <row r="2" spans="1:15" ht="15.75" thickBot="1" x14ac:dyDescent="0.3"/>
    <row r="3" spans="1:15" ht="129.6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</row>
    <row r="8" spans="1:15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5" ht="18.75" x14ac:dyDescent="0.3">
      <c r="A9" s="3"/>
      <c r="B9" s="4"/>
      <c r="C9" s="4"/>
      <c r="D9" s="5"/>
      <c r="E9" s="5"/>
      <c r="F9" s="6"/>
      <c r="G9" s="6"/>
      <c r="H9" s="6"/>
      <c r="I9" s="6"/>
      <c r="J9" s="6"/>
      <c r="K9" s="7"/>
      <c r="L9" s="7"/>
      <c r="M9" s="8"/>
      <c r="N9" s="8"/>
      <c r="O9" s="8"/>
    </row>
    <row r="10" spans="1:15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1" spans="1:15" ht="15.75" thickBot="1" x14ac:dyDescent="0.3">
      <c r="A11" s="2"/>
      <c r="B11" s="27"/>
      <c r="C11" s="27"/>
      <c r="D11" s="1"/>
      <c r="K11" s="2"/>
      <c r="L11" s="2"/>
      <c r="M11" s="2"/>
      <c r="N11" s="27"/>
      <c r="O11" s="2"/>
    </row>
    <row r="12" spans="1:15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20.25" thickTop="1" thickBot="1" x14ac:dyDescent="0.3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0"/>
      <c r="M14" s="30"/>
      <c r="N14" s="30"/>
      <c r="O14" s="30"/>
    </row>
    <row r="15" spans="1:15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2"/>
      <c r="J15" s="202"/>
      <c r="K15" s="202"/>
      <c r="L15" s="203" t="s">
        <v>5</v>
      </c>
      <c r="M15" s="204"/>
      <c r="N15" s="205"/>
      <c r="O15" s="184" t="s">
        <v>6</v>
      </c>
    </row>
    <row r="16" spans="1:15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12</v>
      </c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22" t="s">
        <v>18</v>
      </c>
      <c r="M16" s="22" t="s">
        <v>19</v>
      </c>
      <c r="N16" s="23" t="s">
        <v>20</v>
      </c>
      <c r="O16" s="36" t="s">
        <v>21</v>
      </c>
    </row>
    <row r="17" spans="1:17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77">
        <v>0.75</v>
      </c>
      <c r="G17" s="77">
        <v>0.81</v>
      </c>
      <c r="H17" s="77">
        <v>0.8</v>
      </c>
      <c r="I17" s="77">
        <v>0.78</v>
      </c>
      <c r="J17" s="77">
        <v>0.75</v>
      </c>
      <c r="K17" s="123" t="s">
        <v>60</v>
      </c>
      <c r="L17" s="124" t="s">
        <v>25</v>
      </c>
      <c r="M17" s="125" t="s">
        <v>26</v>
      </c>
      <c r="N17" s="123" t="s">
        <v>27</v>
      </c>
      <c r="O17" s="165">
        <v>1800000</v>
      </c>
    </row>
    <row r="18" spans="1:17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77">
        <v>0.98</v>
      </c>
      <c r="G18" s="77">
        <v>0.97</v>
      </c>
      <c r="H18" s="77">
        <v>0.98</v>
      </c>
      <c r="I18" s="77">
        <v>0.98</v>
      </c>
      <c r="J18" s="77">
        <v>0.98</v>
      </c>
      <c r="K18" s="123" t="s">
        <v>62</v>
      </c>
      <c r="L18" s="124" t="s">
        <v>31</v>
      </c>
      <c r="M18" s="125" t="s">
        <v>32</v>
      </c>
      <c r="N18" s="123" t="s">
        <v>33</v>
      </c>
      <c r="O18" s="165">
        <v>6000000</v>
      </c>
      <c r="Q18" s="148"/>
    </row>
    <row r="19" spans="1:17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57" t="s">
        <v>213</v>
      </c>
      <c r="G19" s="57">
        <v>800</v>
      </c>
      <c r="H19" s="57">
        <v>1500</v>
      </c>
      <c r="I19" s="57">
        <v>1300</v>
      </c>
      <c r="J19" s="127">
        <v>1400</v>
      </c>
      <c r="K19" s="123" t="s">
        <v>62</v>
      </c>
      <c r="L19" s="124" t="s">
        <v>31</v>
      </c>
      <c r="M19" s="125" t="s">
        <v>32</v>
      </c>
      <c r="N19" s="123" t="s">
        <v>27</v>
      </c>
      <c r="O19" s="165">
        <v>10000000</v>
      </c>
    </row>
    <row r="20" spans="1:17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149">
        <v>8</v>
      </c>
      <c r="G20" s="57">
        <v>1</v>
      </c>
      <c r="H20" s="57">
        <v>2</v>
      </c>
      <c r="I20" s="57">
        <v>2</v>
      </c>
      <c r="J20" s="127">
        <v>3</v>
      </c>
      <c r="K20" s="123" t="s">
        <v>72</v>
      </c>
      <c r="L20" s="132" t="s">
        <v>25</v>
      </c>
      <c r="M20" s="125" t="s">
        <v>26</v>
      </c>
      <c r="N20" s="133" t="s">
        <v>33</v>
      </c>
      <c r="O20" s="165">
        <v>300000</v>
      </c>
    </row>
    <row r="21" spans="1:17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149">
        <v>2</v>
      </c>
      <c r="G21" s="57">
        <v>0</v>
      </c>
      <c r="H21" s="57">
        <v>1</v>
      </c>
      <c r="I21" s="57">
        <v>0</v>
      </c>
      <c r="J21" s="127">
        <v>1</v>
      </c>
      <c r="K21" s="123" t="s">
        <v>72</v>
      </c>
      <c r="L21" s="132" t="s">
        <v>25</v>
      </c>
      <c r="M21" s="125" t="s">
        <v>26</v>
      </c>
      <c r="N21" s="133" t="s">
        <v>33</v>
      </c>
      <c r="O21" s="165">
        <v>200000</v>
      </c>
    </row>
    <row r="22" spans="1:17" x14ac:dyDescent="0.25">
      <c r="A22" s="37"/>
      <c r="B22" s="38"/>
      <c r="C22" s="38"/>
      <c r="D22" s="39"/>
      <c r="E22" s="40"/>
      <c r="G22" s="41"/>
      <c r="H22" s="41"/>
      <c r="I22" s="41"/>
      <c r="J22" s="41"/>
      <c r="K22" s="41"/>
      <c r="L22" s="42"/>
      <c r="M22" s="43"/>
      <c r="N22" s="43"/>
      <c r="O22" s="42"/>
    </row>
    <row r="24" spans="1:17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7" ht="18.75" x14ac:dyDescent="0.3">
      <c r="A25" s="3"/>
      <c r="B25" s="4"/>
      <c r="C25" s="4"/>
      <c r="D25" s="5"/>
      <c r="E25" s="5"/>
      <c r="F25" s="6"/>
      <c r="G25" s="6"/>
      <c r="H25" s="6"/>
      <c r="I25" s="6"/>
      <c r="J25" s="6"/>
      <c r="K25" s="7"/>
      <c r="L25" s="7"/>
      <c r="M25" s="8"/>
      <c r="N25" s="8"/>
      <c r="O25" s="8"/>
    </row>
    <row r="26" spans="1:17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7" ht="15.75" thickBot="1" x14ac:dyDescent="0.3">
      <c r="A27" s="9"/>
      <c r="B27" s="10"/>
      <c r="C27" s="10"/>
      <c r="D27" s="11"/>
      <c r="E27" s="11"/>
      <c r="F27" s="12"/>
      <c r="G27" s="12"/>
      <c r="H27" s="12"/>
      <c r="I27" s="12"/>
      <c r="J27" s="12"/>
      <c r="K27" s="10"/>
      <c r="L27" s="10"/>
      <c r="M27" s="10"/>
      <c r="N27" s="10"/>
      <c r="O27" s="10"/>
    </row>
    <row r="28" spans="1:17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</row>
    <row r="29" spans="1:17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  <row r="30" spans="1:17" ht="33" customHeight="1" thickTop="1" thickBot="1" x14ac:dyDescent="0.3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</row>
    <row r="31" spans="1:17" ht="39.950000000000003" customHeight="1" thickBot="1" x14ac:dyDescent="0.3">
      <c r="A31" s="185" t="s">
        <v>3</v>
      </c>
      <c r="B31" s="210" t="s">
        <v>4</v>
      </c>
      <c r="C31" s="211"/>
      <c r="D31" s="211"/>
      <c r="E31" s="211"/>
      <c r="F31" s="211"/>
      <c r="G31" s="211"/>
      <c r="H31" s="211"/>
      <c r="I31" s="211"/>
      <c r="J31" s="211"/>
      <c r="K31" s="212"/>
      <c r="L31" s="213" t="s">
        <v>5</v>
      </c>
      <c r="M31" s="214"/>
      <c r="N31" s="215"/>
      <c r="O31" s="20" t="s">
        <v>6</v>
      </c>
    </row>
    <row r="32" spans="1:17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12</v>
      </c>
      <c r="G32" s="24" t="s">
        <v>13</v>
      </c>
      <c r="H32" s="24" t="s">
        <v>14</v>
      </c>
      <c r="I32" s="24" t="s">
        <v>15</v>
      </c>
      <c r="J32" s="24" t="s">
        <v>16</v>
      </c>
      <c r="K32" s="24" t="s">
        <v>17</v>
      </c>
      <c r="L32" s="24" t="s">
        <v>18</v>
      </c>
      <c r="M32" s="24" t="s">
        <v>19</v>
      </c>
      <c r="N32" s="24" t="s">
        <v>20</v>
      </c>
      <c r="O32" s="24" t="s">
        <v>21</v>
      </c>
    </row>
    <row r="33" spans="1:15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149">
        <v>15</v>
      </c>
      <c r="G33" s="149">
        <v>5</v>
      </c>
      <c r="H33" s="149">
        <v>8</v>
      </c>
      <c r="I33" s="149">
        <v>4</v>
      </c>
      <c r="J33" s="149">
        <v>3</v>
      </c>
      <c r="K33" s="123" t="s">
        <v>229</v>
      </c>
      <c r="L33" s="132" t="s">
        <v>25</v>
      </c>
      <c r="M33" s="125" t="s">
        <v>26</v>
      </c>
      <c r="N33" s="133" t="s">
        <v>27</v>
      </c>
      <c r="O33" s="134">
        <v>1500000</v>
      </c>
    </row>
    <row r="34" spans="1:15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149">
        <v>9</v>
      </c>
      <c r="G34" s="149">
        <v>8.1</v>
      </c>
      <c r="H34" s="149">
        <v>8.1</v>
      </c>
      <c r="I34" s="149">
        <v>8.1</v>
      </c>
      <c r="J34" s="149">
        <v>8.1</v>
      </c>
      <c r="K34" s="123" t="s">
        <v>229</v>
      </c>
      <c r="L34" s="132" t="s">
        <v>25</v>
      </c>
      <c r="M34" s="125" t="s">
        <v>26</v>
      </c>
      <c r="N34" s="133" t="s">
        <v>27</v>
      </c>
      <c r="O34" s="134">
        <v>4302000</v>
      </c>
    </row>
    <row r="35" spans="1:15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149">
        <v>0.59</v>
      </c>
      <c r="G35" s="149">
        <v>0</v>
      </c>
      <c r="H35" s="149">
        <v>0.1</v>
      </c>
      <c r="I35" s="149">
        <v>0.28999999999999998</v>
      </c>
      <c r="J35" s="149">
        <v>0.5</v>
      </c>
      <c r="K35" s="123" t="s">
        <v>229</v>
      </c>
      <c r="L35" s="132" t="s">
        <v>25</v>
      </c>
      <c r="M35" s="125" t="s">
        <v>26</v>
      </c>
      <c r="N35" s="133" t="s">
        <v>27</v>
      </c>
      <c r="O35" s="134">
        <v>1000000</v>
      </c>
    </row>
    <row r="38" spans="1:15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x14ac:dyDescent="0.25">
      <c r="A39" s="44"/>
      <c r="B39" s="45"/>
      <c r="C39" s="45"/>
      <c r="D39" s="45"/>
      <c r="E39" s="44"/>
      <c r="F39" s="46"/>
      <c r="G39" s="46"/>
      <c r="H39" s="46"/>
      <c r="I39" s="46"/>
      <c r="J39" s="46"/>
      <c r="K39" s="45"/>
      <c r="L39" s="45"/>
      <c r="M39" s="45"/>
      <c r="N39" s="45"/>
      <c r="O39" s="45"/>
    </row>
    <row r="40" spans="1:15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ht="15.75" thickBot="1" x14ac:dyDescent="0.3">
      <c r="A41" s="44"/>
      <c r="B41" s="45"/>
      <c r="C41" s="45"/>
      <c r="D41" s="45"/>
      <c r="E41" s="44"/>
      <c r="F41" s="46"/>
      <c r="G41" s="46"/>
      <c r="H41" s="46"/>
      <c r="I41" s="46"/>
      <c r="J41" s="46"/>
      <c r="K41" s="45"/>
      <c r="L41" s="45"/>
      <c r="M41" s="45"/>
      <c r="N41" s="45"/>
      <c r="O41" s="45"/>
    </row>
    <row r="42" spans="1:15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</row>
    <row r="44" spans="1:15" ht="20.25" thickTop="1" thickBot="1" x14ac:dyDescent="0.3">
      <c r="A44" s="13"/>
      <c r="B44" s="14"/>
      <c r="C44" s="15"/>
      <c r="D44" s="16"/>
      <c r="E44" s="16"/>
      <c r="F44" s="16"/>
      <c r="G44" s="16"/>
      <c r="H44" s="16"/>
      <c r="I44" s="240"/>
      <c r="J44" s="240"/>
      <c r="K44" s="15"/>
      <c r="L44" s="15"/>
      <c r="M44" s="15"/>
      <c r="N44" s="15"/>
      <c r="O44" s="15"/>
    </row>
    <row r="45" spans="1:15" ht="27.75" thickBot="1" x14ac:dyDescent="0.3">
      <c r="A45" s="185" t="s">
        <v>3</v>
      </c>
      <c r="B45" s="210" t="s">
        <v>4</v>
      </c>
      <c r="C45" s="211"/>
      <c r="D45" s="211"/>
      <c r="E45" s="211"/>
      <c r="F45" s="211"/>
      <c r="G45" s="211"/>
      <c r="H45" s="211"/>
      <c r="I45" s="211"/>
      <c r="J45" s="211"/>
      <c r="K45" s="212"/>
      <c r="L45" s="213" t="s">
        <v>5</v>
      </c>
      <c r="M45" s="214"/>
      <c r="N45" s="215"/>
      <c r="O45" s="20" t="s">
        <v>6</v>
      </c>
    </row>
    <row r="46" spans="1:15" ht="32.25" thickBot="1" x14ac:dyDescent="0.3">
      <c r="A46" s="135" t="s">
        <v>174</v>
      </c>
      <c r="B46" s="136" t="s">
        <v>8</v>
      </c>
      <c r="C46" s="137" t="s">
        <v>56</v>
      </c>
      <c r="D46" s="138" t="s">
        <v>10</v>
      </c>
      <c r="E46" s="138" t="s">
        <v>11</v>
      </c>
      <c r="F46" s="138" t="s">
        <v>12</v>
      </c>
      <c r="G46" s="138" t="s">
        <v>13</v>
      </c>
      <c r="H46" s="138" t="s">
        <v>14</v>
      </c>
      <c r="I46" s="138" t="s">
        <v>15</v>
      </c>
      <c r="J46" s="138" t="s">
        <v>16</v>
      </c>
      <c r="K46" s="138" t="s">
        <v>17</v>
      </c>
      <c r="L46" s="138" t="s">
        <v>18</v>
      </c>
      <c r="M46" s="138" t="s">
        <v>19</v>
      </c>
      <c r="N46" s="138" t="s">
        <v>20</v>
      </c>
      <c r="O46" s="138" t="s">
        <v>21</v>
      </c>
    </row>
    <row r="47" spans="1:15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130">
        <v>1</v>
      </c>
      <c r="G47" s="131">
        <v>0.05</v>
      </c>
      <c r="H47" s="131">
        <v>0.2</v>
      </c>
      <c r="I47" s="131">
        <v>0.2</v>
      </c>
      <c r="J47" s="131">
        <v>0.55000000000000004</v>
      </c>
      <c r="K47" s="123" t="s">
        <v>60</v>
      </c>
      <c r="L47" s="132" t="s">
        <v>25</v>
      </c>
      <c r="M47" s="125" t="s">
        <v>26</v>
      </c>
      <c r="N47" s="133" t="s">
        <v>27</v>
      </c>
      <c r="O47" s="165">
        <v>2500000</v>
      </c>
    </row>
    <row r="48" spans="1:15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130">
        <v>0.86</v>
      </c>
      <c r="G48" s="131">
        <v>0.83</v>
      </c>
      <c r="H48" s="131">
        <v>0.86</v>
      </c>
      <c r="I48" s="131">
        <v>0.75</v>
      </c>
      <c r="J48" s="131">
        <v>0.79</v>
      </c>
      <c r="K48" s="124" t="s">
        <v>232</v>
      </c>
      <c r="L48" s="124" t="s">
        <v>31</v>
      </c>
      <c r="M48" s="125" t="s">
        <v>32</v>
      </c>
      <c r="N48" s="123" t="s">
        <v>233</v>
      </c>
      <c r="O48" s="165">
        <v>3500000</v>
      </c>
    </row>
    <row r="49" spans="1:15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130">
        <v>0.5</v>
      </c>
      <c r="G49" s="130">
        <v>0.4</v>
      </c>
      <c r="H49" s="130">
        <v>0.42</v>
      </c>
      <c r="I49" s="130">
        <v>0.45</v>
      </c>
      <c r="J49" s="130">
        <v>0.47</v>
      </c>
      <c r="K49" s="124" t="s">
        <v>62</v>
      </c>
      <c r="L49" s="124" t="s">
        <v>31</v>
      </c>
      <c r="M49" s="125" t="s">
        <v>32</v>
      </c>
      <c r="N49" s="124" t="s">
        <v>33</v>
      </c>
      <c r="O49" s="168">
        <f>(15*12000)*12</f>
        <v>2160000</v>
      </c>
    </row>
    <row r="50" spans="1:15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130">
        <v>0.1</v>
      </c>
      <c r="G50" s="130">
        <v>0</v>
      </c>
      <c r="H50" s="130">
        <v>0.03</v>
      </c>
      <c r="I50" s="130">
        <v>0.04</v>
      </c>
      <c r="J50" s="130">
        <v>0.05</v>
      </c>
      <c r="K50" s="124" t="s">
        <v>62</v>
      </c>
      <c r="L50" s="124" t="s">
        <v>31</v>
      </c>
      <c r="M50" s="125" t="s">
        <v>32</v>
      </c>
      <c r="N50" s="124" t="s">
        <v>33</v>
      </c>
      <c r="O50" s="168">
        <v>1300000</v>
      </c>
    </row>
    <row r="51" spans="1:15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130">
        <v>0.5</v>
      </c>
      <c r="G51" s="130">
        <v>0.3</v>
      </c>
      <c r="H51" s="130">
        <v>0.3</v>
      </c>
      <c r="I51" s="130">
        <v>0.35</v>
      </c>
      <c r="J51" s="130">
        <v>0.4</v>
      </c>
      <c r="K51" s="123" t="s">
        <v>72</v>
      </c>
      <c r="L51" s="124" t="s">
        <v>25</v>
      </c>
      <c r="M51" s="125" t="s">
        <v>26</v>
      </c>
      <c r="N51" s="123" t="s">
        <v>40</v>
      </c>
      <c r="O51" s="166" t="s">
        <v>41</v>
      </c>
    </row>
    <row r="52" spans="1:15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130">
        <v>0.5</v>
      </c>
      <c r="G52" s="130">
        <v>0.1</v>
      </c>
      <c r="H52" s="130">
        <v>0.25</v>
      </c>
      <c r="I52" s="130">
        <v>0.35</v>
      </c>
      <c r="J52" s="130">
        <v>0.4</v>
      </c>
      <c r="K52" s="124" t="s">
        <v>192</v>
      </c>
      <c r="L52" s="124" t="s">
        <v>25</v>
      </c>
      <c r="M52" s="125" t="s">
        <v>26</v>
      </c>
      <c r="N52" s="123" t="s">
        <v>193</v>
      </c>
      <c r="O52" s="168">
        <f>12*(5*15000)</f>
        <v>900000</v>
      </c>
    </row>
    <row r="53" spans="1:15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130">
        <v>0.2</v>
      </c>
      <c r="G53" s="130">
        <v>1</v>
      </c>
      <c r="H53" s="130">
        <v>1</v>
      </c>
      <c r="I53" s="130">
        <v>1</v>
      </c>
      <c r="J53" s="130">
        <v>1</v>
      </c>
      <c r="K53" s="140" t="s">
        <v>72</v>
      </c>
      <c r="L53" s="142" t="s">
        <v>25</v>
      </c>
      <c r="M53" s="143" t="s">
        <v>26</v>
      </c>
      <c r="N53" s="123" t="s">
        <v>195</v>
      </c>
      <c r="O53" s="168">
        <v>3000000</v>
      </c>
    </row>
    <row r="54" spans="1:15" ht="55.5" customHeight="1" x14ac:dyDescent="0.25">
      <c r="A54" s="26" t="s">
        <v>196</v>
      </c>
      <c r="B54" s="129" t="s">
        <v>197</v>
      </c>
      <c r="C54" s="168">
        <v>15726148</v>
      </c>
      <c r="D54" s="140" t="s">
        <v>46</v>
      </c>
      <c r="E54" s="123" t="s">
        <v>47</v>
      </c>
      <c r="F54" s="145">
        <v>16347756.329113925</v>
      </c>
      <c r="G54" s="145">
        <v>15777485.759493671</v>
      </c>
      <c r="H54" s="145">
        <v>16347756.329113925</v>
      </c>
      <c r="I54" s="145">
        <v>14256764.240506329</v>
      </c>
      <c r="J54" s="145">
        <v>15017125</v>
      </c>
      <c r="K54" s="123" t="s">
        <v>198</v>
      </c>
      <c r="L54" s="124" t="s">
        <v>48</v>
      </c>
      <c r="M54" s="125" t="s">
        <v>179</v>
      </c>
      <c r="N54" s="123" t="s">
        <v>49</v>
      </c>
      <c r="O54" s="168">
        <v>6000000</v>
      </c>
    </row>
    <row r="55" spans="1:15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146">
        <v>1</v>
      </c>
      <c r="G55" s="146">
        <v>0</v>
      </c>
      <c r="H55" s="146">
        <v>0</v>
      </c>
      <c r="I55" s="146">
        <v>0</v>
      </c>
      <c r="J55" s="146">
        <v>0</v>
      </c>
      <c r="K55" s="147" t="s">
        <v>199</v>
      </c>
      <c r="L55" s="124" t="s">
        <v>31</v>
      </c>
      <c r="M55" s="125" t="s">
        <v>32</v>
      </c>
      <c r="N55" s="147" t="s">
        <v>54</v>
      </c>
      <c r="O55" s="167">
        <v>3000000</v>
      </c>
    </row>
    <row r="56" spans="1:15" x14ac:dyDescent="0.25">
      <c r="A56" s="44"/>
      <c r="B56" s="45"/>
      <c r="C56" s="45"/>
      <c r="D56" s="164"/>
      <c r="E56" s="44"/>
      <c r="F56" s="46"/>
      <c r="G56" s="46"/>
      <c r="H56" s="46"/>
      <c r="I56" s="46"/>
      <c r="J56" s="46"/>
      <c r="K56" s="45"/>
      <c r="L56" s="45"/>
      <c r="M56" s="45"/>
      <c r="N56" s="45"/>
      <c r="O56" s="45"/>
    </row>
    <row r="57" spans="1:15" ht="15.75" thickBot="1" x14ac:dyDescent="0.3">
      <c r="A57" s="44"/>
      <c r="B57" s="45"/>
      <c r="C57" s="45"/>
      <c r="D57" s="45"/>
      <c r="E57" s="44"/>
      <c r="F57" s="46"/>
      <c r="G57" s="46"/>
      <c r="H57" s="46"/>
      <c r="I57" s="46"/>
      <c r="J57" s="46"/>
      <c r="K57" s="45"/>
      <c r="L57" s="45"/>
      <c r="M57" s="45"/>
      <c r="N57" s="45"/>
      <c r="O57" s="45"/>
    </row>
    <row r="58" spans="1:15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 t="s">
        <v>5</v>
      </c>
      <c r="M60" s="221"/>
      <c r="N60" s="223"/>
      <c r="O60" s="181" t="s">
        <v>6</v>
      </c>
    </row>
    <row r="61" spans="1:15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 t="s">
        <v>12</v>
      </c>
      <c r="G61" s="102" t="s">
        <v>13</v>
      </c>
      <c r="H61" s="102" t="s">
        <v>14</v>
      </c>
      <c r="I61" s="102" t="s">
        <v>15</v>
      </c>
      <c r="J61" s="102" t="s">
        <v>16</v>
      </c>
      <c r="K61" s="102" t="s">
        <v>17</v>
      </c>
      <c r="L61" s="102" t="s">
        <v>18</v>
      </c>
      <c r="M61" s="102" t="s">
        <v>19</v>
      </c>
      <c r="N61" s="102" t="s">
        <v>20</v>
      </c>
      <c r="O61" s="169" t="s">
        <v>21</v>
      </c>
    </row>
    <row r="62" spans="1:15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50">
        <v>1</v>
      </c>
      <c r="G62" s="50">
        <v>0</v>
      </c>
      <c r="H62" s="50">
        <v>0</v>
      </c>
      <c r="I62" s="50">
        <v>0</v>
      </c>
      <c r="J62" s="50">
        <v>1</v>
      </c>
      <c r="K62" s="51" t="s">
        <v>88</v>
      </c>
      <c r="L62" s="51" t="s">
        <v>89</v>
      </c>
      <c r="M62" s="52" t="s">
        <v>83</v>
      </c>
      <c r="N62" s="48" t="s">
        <v>90</v>
      </c>
      <c r="O62" s="224">
        <v>850000</v>
      </c>
    </row>
    <row r="63" spans="1:15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50">
        <v>2</v>
      </c>
      <c r="G63" s="50">
        <v>0</v>
      </c>
      <c r="H63" s="50">
        <v>1</v>
      </c>
      <c r="I63" s="50">
        <v>0</v>
      </c>
      <c r="J63" s="50">
        <v>1</v>
      </c>
      <c r="K63" s="51" t="s">
        <v>88</v>
      </c>
      <c r="L63" s="51" t="s">
        <v>89</v>
      </c>
      <c r="M63" s="52" t="s">
        <v>83</v>
      </c>
      <c r="N63" s="48" t="s">
        <v>90</v>
      </c>
      <c r="O63" s="224"/>
    </row>
    <row r="64" spans="1:15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54">
        <v>1</v>
      </c>
      <c r="G64" s="54">
        <v>0.1</v>
      </c>
      <c r="H64" s="54">
        <v>0</v>
      </c>
      <c r="I64" s="54">
        <v>0.2</v>
      </c>
      <c r="J64" s="54">
        <v>0.3</v>
      </c>
      <c r="K64" s="56" t="s">
        <v>95</v>
      </c>
      <c r="L64" s="56" t="s">
        <v>89</v>
      </c>
      <c r="M64" s="57" t="s">
        <v>83</v>
      </c>
      <c r="N64" s="56" t="s">
        <v>96</v>
      </c>
      <c r="O64" s="224"/>
    </row>
    <row r="65" spans="1:15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50">
        <v>1</v>
      </c>
      <c r="G65" s="55">
        <v>0</v>
      </c>
      <c r="H65" s="55">
        <v>0</v>
      </c>
      <c r="I65" s="55">
        <v>0</v>
      </c>
      <c r="J65" s="55">
        <v>0</v>
      </c>
      <c r="K65" s="56" t="s">
        <v>95</v>
      </c>
      <c r="L65" s="56" t="s">
        <v>89</v>
      </c>
      <c r="M65" s="57" t="s">
        <v>83</v>
      </c>
      <c r="N65" s="56" t="s">
        <v>96</v>
      </c>
      <c r="O65" s="224"/>
    </row>
    <row r="66" spans="1:15" x14ac:dyDescent="0.25">
      <c r="A66" s="59" t="s">
        <v>83</v>
      </c>
    </row>
    <row r="67" spans="1:15" ht="15.75" thickBot="1" x14ac:dyDescent="0.3">
      <c r="A67" s="44"/>
      <c r="B67" s="45"/>
      <c r="C67" s="45"/>
      <c r="D67" s="45"/>
      <c r="E67" s="44"/>
      <c r="F67" s="46"/>
      <c r="G67" s="46"/>
      <c r="H67" s="46"/>
      <c r="I67" s="46"/>
      <c r="J67" s="46"/>
      <c r="K67" s="45"/>
      <c r="L67" s="45"/>
      <c r="M67" s="45"/>
      <c r="N67" s="45"/>
      <c r="O67" s="45"/>
    </row>
    <row r="68" spans="1:15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7"/>
    </row>
    <row r="69" spans="1:15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2" t="s">
        <v>5</v>
      </c>
      <c r="M70" s="221"/>
      <c r="N70" s="223"/>
      <c r="O70" s="183" t="s">
        <v>6</v>
      </c>
    </row>
    <row r="71" spans="1:15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 t="s">
        <v>12</v>
      </c>
      <c r="G71" s="102" t="s">
        <v>13</v>
      </c>
      <c r="H71" s="102" t="s">
        <v>14</v>
      </c>
      <c r="I71" s="102" t="s">
        <v>15</v>
      </c>
      <c r="J71" s="102" t="s">
        <v>16</v>
      </c>
      <c r="K71" s="102" t="s">
        <v>17</v>
      </c>
      <c r="L71" s="102" t="s">
        <v>18</v>
      </c>
      <c r="M71" s="102" t="s">
        <v>19</v>
      </c>
      <c r="N71" s="102" t="s">
        <v>20</v>
      </c>
      <c r="O71" s="104" t="s">
        <v>21</v>
      </c>
    </row>
    <row r="72" spans="1:15" s="53" customFormat="1" ht="55.5" customHeight="1" x14ac:dyDescent="0.25">
      <c r="A72" s="90" t="s">
        <v>112</v>
      </c>
      <c r="B72" s="153" t="s">
        <v>113</v>
      </c>
      <c r="C72" s="153">
        <v>0</v>
      </c>
      <c r="D72" s="92" t="s">
        <v>114</v>
      </c>
      <c r="E72" s="92" t="s">
        <v>59</v>
      </c>
      <c r="F72" s="93">
        <v>1</v>
      </c>
      <c r="G72" s="93">
        <v>1</v>
      </c>
      <c r="H72" s="93">
        <v>1</v>
      </c>
      <c r="I72" s="93">
        <v>1</v>
      </c>
      <c r="J72" s="93">
        <v>1</v>
      </c>
      <c r="K72" s="94" t="s">
        <v>95</v>
      </c>
      <c r="L72" s="95" t="s">
        <v>89</v>
      </c>
      <c r="M72" s="95" t="s">
        <v>83</v>
      </c>
      <c r="N72" s="92" t="s">
        <v>115</v>
      </c>
      <c r="O72" s="229">
        <v>400000</v>
      </c>
    </row>
    <row r="73" spans="1:15" s="53" customFormat="1" ht="55.5" customHeight="1" x14ac:dyDescent="0.25">
      <c r="A73" s="155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1" t="s">
        <v>95</v>
      </c>
      <c r="L73" s="57" t="s">
        <v>89</v>
      </c>
      <c r="M73" s="57" t="s">
        <v>83</v>
      </c>
      <c r="N73" s="48" t="s">
        <v>115</v>
      </c>
      <c r="O73" s="230"/>
    </row>
    <row r="74" spans="1:15" s="53" customFormat="1" ht="55.5" customHeight="1" thickBot="1" x14ac:dyDescent="0.3">
      <c r="A74" s="155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66">
        <v>1</v>
      </c>
      <c r="G74" s="66">
        <v>1</v>
      </c>
      <c r="H74" s="66">
        <v>1</v>
      </c>
      <c r="I74" s="66">
        <v>1</v>
      </c>
      <c r="J74" s="66">
        <v>1</v>
      </c>
      <c r="K74" s="51" t="s">
        <v>95</v>
      </c>
      <c r="L74" s="57" t="s">
        <v>89</v>
      </c>
      <c r="M74" s="57" t="s">
        <v>83</v>
      </c>
      <c r="N74" s="48" t="s">
        <v>115</v>
      </c>
      <c r="O74" s="231"/>
    </row>
    <row r="75" spans="1:15" x14ac:dyDescent="0.25">
      <c r="A75" s="67"/>
      <c r="B75" s="45"/>
      <c r="C75" s="45"/>
      <c r="D75" s="45"/>
      <c r="E75" s="44"/>
      <c r="F75" s="46"/>
      <c r="G75" s="46"/>
      <c r="H75" s="46"/>
      <c r="I75" s="46"/>
      <c r="J75" s="46"/>
      <c r="K75" s="45"/>
      <c r="L75" s="45"/>
      <c r="M75" s="45"/>
      <c r="N75" s="45"/>
      <c r="O75" s="45"/>
    </row>
    <row r="76" spans="1:15" ht="15.75" thickBot="1" x14ac:dyDescent="0.3">
      <c r="A76" s="67"/>
      <c r="B76" s="45"/>
      <c r="C76" s="45"/>
      <c r="D76" s="45"/>
      <c r="E76" s="44"/>
      <c r="F76" s="46"/>
      <c r="G76" s="46"/>
      <c r="H76" s="46"/>
      <c r="I76" s="46"/>
      <c r="J76" s="46"/>
      <c r="K76" s="45"/>
      <c r="L76" s="45"/>
      <c r="M76" s="45"/>
      <c r="N76" s="45"/>
      <c r="O76" s="45"/>
    </row>
    <row r="77" spans="1:15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</row>
    <row r="78" spans="1:15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39.950000000000003" customHeight="1" thickBot="1" x14ac:dyDescent="0.3">
      <c r="A79" s="154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22" t="s">
        <v>5</v>
      </c>
      <c r="M79" s="221"/>
      <c r="N79" s="223"/>
      <c r="O79" s="181" t="s">
        <v>6</v>
      </c>
    </row>
    <row r="80" spans="1:15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 t="s">
        <v>12</v>
      </c>
      <c r="G80" s="102" t="s">
        <v>13</v>
      </c>
      <c r="H80" s="102" t="s">
        <v>14</v>
      </c>
      <c r="I80" s="102" t="s">
        <v>15</v>
      </c>
      <c r="J80" s="102" t="s">
        <v>16</v>
      </c>
      <c r="K80" s="102" t="s">
        <v>17</v>
      </c>
      <c r="L80" s="102" t="s">
        <v>18</v>
      </c>
      <c r="M80" s="102" t="s">
        <v>19</v>
      </c>
      <c r="N80" s="102" t="s">
        <v>20</v>
      </c>
      <c r="O80" s="169" t="s">
        <v>21</v>
      </c>
    </row>
    <row r="81" spans="1:35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93">
        <v>1</v>
      </c>
      <c r="G81" s="93">
        <v>1</v>
      </c>
      <c r="H81" s="93">
        <v>1</v>
      </c>
      <c r="I81" s="93">
        <v>1</v>
      </c>
      <c r="J81" s="93">
        <v>1</v>
      </c>
      <c r="K81" s="94" t="s">
        <v>128</v>
      </c>
      <c r="L81" s="94" t="s">
        <v>89</v>
      </c>
      <c r="M81" s="95" t="s">
        <v>83</v>
      </c>
      <c r="N81" s="175" t="s">
        <v>129</v>
      </c>
      <c r="O81" s="224">
        <v>2000000</v>
      </c>
    </row>
    <row r="82" spans="1:35" s="160" customFormat="1" ht="55.5" customHeight="1" x14ac:dyDescent="0.25">
      <c r="A82" s="237" t="s">
        <v>130</v>
      </c>
      <c r="B82" s="176" t="s">
        <v>131</v>
      </c>
      <c r="C82" s="176">
        <v>1</v>
      </c>
      <c r="D82" s="177" t="s">
        <v>132</v>
      </c>
      <c r="E82" s="176" t="s">
        <v>133</v>
      </c>
      <c r="F82" s="176">
        <v>12</v>
      </c>
      <c r="G82" s="50">
        <v>3</v>
      </c>
      <c r="H82" s="50">
        <v>3</v>
      </c>
      <c r="I82" s="50">
        <v>3</v>
      </c>
      <c r="J82" s="50">
        <v>3</v>
      </c>
      <c r="K82" s="68"/>
      <c r="L82" s="51" t="s">
        <v>89</v>
      </c>
      <c r="M82" s="58"/>
      <c r="N82" s="68"/>
      <c r="O82" s="224"/>
    </row>
    <row r="83" spans="1:35" s="160" customFormat="1" ht="55.5" customHeight="1" x14ac:dyDescent="0.25">
      <c r="A83" s="237"/>
      <c r="B83" s="176" t="s">
        <v>135</v>
      </c>
      <c r="C83" s="176">
        <v>0</v>
      </c>
      <c r="D83" s="177" t="s">
        <v>136</v>
      </c>
      <c r="E83" s="176" t="s">
        <v>137</v>
      </c>
      <c r="F83" s="176">
        <v>3</v>
      </c>
      <c r="G83" s="50">
        <v>0</v>
      </c>
      <c r="H83" s="178">
        <v>1</v>
      </c>
      <c r="I83" s="178">
        <v>1</v>
      </c>
      <c r="J83" s="178">
        <v>1</v>
      </c>
      <c r="K83" s="177"/>
      <c r="L83" s="51" t="s">
        <v>89</v>
      </c>
      <c r="M83" s="52"/>
      <c r="N83" s="177"/>
      <c r="O83" s="224"/>
    </row>
    <row r="84" spans="1:35" s="53" customFormat="1" ht="55.5" customHeight="1" x14ac:dyDescent="0.25">
      <c r="A84" s="155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49">
        <v>12</v>
      </c>
      <c r="G84" s="50">
        <v>3</v>
      </c>
      <c r="H84" s="50">
        <v>3</v>
      </c>
      <c r="I84" s="50">
        <v>3</v>
      </c>
      <c r="J84" s="50">
        <v>3</v>
      </c>
      <c r="K84" s="51" t="s">
        <v>237</v>
      </c>
      <c r="L84" s="51" t="s">
        <v>89</v>
      </c>
      <c r="M84" s="52" t="s">
        <v>143</v>
      </c>
      <c r="N84" s="48" t="s">
        <v>144</v>
      </c>
      <c r="O84" s="224"/>
    </row>
    <row r="85" spans="1:35" s="53" customFormat="1" ht="55.5" customHeight="1" x14ac:dyDescent="0.25">
      <c r="A85" s="155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49">
        <v>3</v>
      </c>
      <c r="G85" s="50">
        <v>0</v>
      </c>
      <c r="H85" s="50">
        <v>1</v>
      </c>
      <c r="I85" s="50">
        <v>1</v>
      </c>
      <c r="J85" s="50">
        <v>1</v>
      </c>
      <c r="K85" s="51"/>
      <c r="L85" s="51" t="s">
        <v>89</v>
      </c>
      <c r="M85" s="52" t="s">
        <v>83</v>
      </c>
      <c r="N85" s="48"/>
      <c r="O85" s="224"/>
    </row>
    <row r="86" spans="1:35" x14ac:dyDescent="0.25">
      <c r="A86" s="44"/>
      <c r="B86" s="45"/>
      <c r="C86" s="45"/>
      <c r="D86" s="45"/>
      <c r="E86" s="44"/>
      <c r="F86" s="46"/>
      <c r="G86" s="46"/>
      <c r="H86" s="46"/>
      <c r="I86" s="46"/>
      <c r="J86" s="46"/>
      <c r="K86" s="45"/>
      <c r="L86" s="45"/>
      <c r="M86" s="45"/>
      <c r="N86" s="45"/>
      <c r="O86" s="45"/>
    </row>
    <row r="88" spans="1:35" s="74" customFormat="1" x14ac:dyDescent="0.25">
      <c r="A88" s="70"/>
      <c r="B88" s="71"/>
      <c r="C88" s="71"/>
      <c r="D88" s="72"/>
      <c r="E88" s="72"/>
      <c r="F88" s="73"/>
      <c r="G88" s="73"/>
      <c r="H88" s="73"/>
      <c r="I88" s="73"/>
      <c r="J88" s="73"/>
      <c r="K88" s="72"/>
      <c r="L88" s="72"/>
      <c r="M88" s="72"/>
      <c r="N88" s="72"/>
      <c r="O88" s="72"/>
    </row>
    <row r="89" spans="1:35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2"/>
      <c r="I89" s="122"/>
      <c r="J89" s="122"/>
      <c r="K89" s="121"/>
      <c r="L89" s="121"/>
      <c r="M89" s="121"/>
      <c r="N89" s="121"/>
      <c r="O89" s="121"/>
    </row>
    <row r="90" spans="1:35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4"/>
    </row>
    <row r="91" spans="1:35" s="74" customFormat="1" ht="15.75" thickBot="1" x14ac:dyDescent="0.3">
      <c r="A91" s="76"/>
      <c r="B91" s="75"/>
      <c r="C91" s="75"/>
      <c r="D91" s="76"/>
      <c r="E91" s="76"/>
      <c r="F91" s="75"/>
      <c r="G91" s="75"/>
      <c r="H91" s="75"/>
      <c r="I91" s="75"/>
      <c r="J91" s="75"/>
      <c r="K91" s="76"/>
      <c r="L91" s="182"/>
      <c r="M91" s="182"/>
      <c r="N91" s="182"/>
      <c r="O91" s="76"/>
    </row>
    <row r="92" spans="1:35" s="114" customFormat="1" ht="39.950000000000003" customHeight="1" thickTop="1" thickBot="1" x14ac:dyDescent="0.45">
      <c r="A92" s="154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22" t="s">
        <v>5</v>
      </c>
      <c r="M92" s="221"/>
      <c r="N92" s="223"/>
      <c r="O92" s="181" t="s">
        <v>6</v>
      </c>
    </row>
    <row r="93" spans="1:35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 t="s">
        <v>12</v>
      </c>
      <c r="G93" s="102" t="s">
        <v>13</v>
      </c>
      <c r="H93" s="102" t="s">
        <v>14</v>
      </c>
      <c r="I93" s="102" t="s">
        <v>15</v>
      </c>
      <c r="J93" s="102" t="s">
        <v>16</v>
      </c>
      <c r="K93" s="102" t="s">
        <v>17</v>
      </c>
      <c r="L93" s="102" t="s">
        <v>18</v>
      </c>
      <c r="M93" s="102" t="s">
        <v>19</v>
      </c>
      <c r="N93" s="102" t="s">
        <v>20</v>
      </c>
      <c r="O93" s="103" t="s">
        <v>153</v>
      </c>
      <c r="AI93" s="115"/>
    </row>
    <row r="94" spans="1:35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109">
        <v>1</v>
      </c>
      <c r="G94" s="109">
        <v>1</v>
      </c>
      <c r="H94" s="109">
        <v>1</v>
      </c>
      <c r="I94" s="109">
        <v>1</v>
      </c>
      <c r="J94" s="109">
        <v>1</v>
      </c>
      <c r="K94" s="107" t="s">
        <v>158</v>
      </c>
      <c r="L94" s="107" t="s">
        <v>25</v>
      </c>
      <c r="M94" s="108" t="s">
        <v>159</v>
      </c>
      <c r="N94" s="107" t="s">
        <v>160</v>
      </c>
      <c r="O94" s="168">
        <v>500000</v>
      </c>
    </row>
    <row r="95" spans="1:35" s="74" customFormat="1" x14ac:dyDescent="0.25">
      <c r="A95" s="79"/>
      <c r="B95" s="180"/>
      <c r="C95" s="180"/>
      <c r="D95" s="79"/>
      <c r="E95" s="79"/>
      <c r="F95" s="28"/>
      <c r="G95" s="28"/>
      <c r="H95" s="28"/>
      <c r="I95" s="28"/>
      <c r="J95" s="28"/>
      <c r="K95" s="79"/>
      <c r="L95" s="79"/>
      <c r="M95" s="79"/>
      <c r="N95" s="79"/>
      <c r="O95" s="79"/>
    </row>
    <row r="96" spans="1:35" s="74" customFormat="1" ht="15.75" thickBot="1" x14ac:dyDescent="0.3">
      <c r="A96" s="79"/>
      <c r="B96" s="180"/>
      <c r="C96" s="180"/>
      <c r="D96" s="79"/>
      <c r="E96" s="79"/>
      <c r="F96" s="28"/>
      <c r="G96" s="28"/>
      <c r="H96" s="28"/>
      <c r="I96" s="28"/>
      <c r="J96" s="28"/>
      <c r="K96" s="79"/>
      <c r="L96" s="79"/>
      <c r="M96" s="79"/>
      <c r="N96" s="79"/>
      <c r="O96" s="79"/>
    </row>
    <row r="97" spans="1:35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4"/>
    </row>
    <row r="98" spans="1:35" s="74" customFormat="1" ht="15.75" thickBot="1" x14ac:dyDescent="0.3">
      <c r="A98" s="79"/>
      <c r="B98" s="180"/>
      <c r="C98" s="180"/>
      <c r="D98" s="79"/>
      <c r="E98" s="79"/>
      <c r="F98" s="28"/>
      <c r="G98" s="28"/>
      <c r="H98" s="28"/>
      <c r="I98" s="28"/>
      <c r="J98" s="28"/>
      <c r="K98" s="79"/>
      <c r="L98" s="79"/>
      <c r="M98" s="79"/>
      <c r="N98" s="79"/>
      <c r="O98" s="79"/>
    </row>
    <row r="99" spans="1:35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2" t="s">
        <v>5</v>
      </c>
      <c r="M99" s="221"/>
      <c r="N99" s="223"/>
      <c r="O99" s="183" t="s">
        <v>6</v>
      </c>
    </row>
    <row r="100" spans="1:35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 t="s">
        <v>12</v>
      </c>
      <c r="G100" s="102" t="s">
        <v>13</v>
      </c>
      <c r="H100" s="102" t="s">
        <v>14</v>
      </c>
      <c r="I100" s="102" t="s">
        <v>15</v>
      </c>
      <c r="J100" s="102" t="s">
        <v>16</v>
      </c>
      <c r="K100" s="102" t="s">
        <v>17</v>
      </c>
      <c r="L100" s="102" t="s">
        <v>18</v>
      </c>
      <c r="M100" s="102" t="s">
        <v>19</v>
      </c>
      <c r="N100" s="102" t="s">
        <v>20</v>
      </c>
      <c r="O100" s="103" t="s">
        <v>153</v>
      </c>
    </row>
    <row r="101" spans="1:35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109">
        <v>1</v>
      </c>
      <c r="G101" s="109">
        <v>0.8</v>
      </c>
      <c r="H101" s="109">
        <v>1</v>
      </c>
      <c r="I101" s="109">
        <v>1</v>
      </c>
      <c r="J101" s="109">
        <v>1</v>
      </c>
      <c r="K101" s="107" t="s">
        <v>178</v>
      </c>
      <c r="L101" s="107" t="s">
        <v>31</v>
      </c>
      <c r="M101" s="108" t="s">
        <v>179</v>
      </c>
      <c r="N101" s="107" t="s">
        <v>180</v>
      </c>
      <c r="O101" s="168">
        <v>10150000</v>
      </c>
    </row>
    <row r="102" spans="1:35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77">
        <v>1</v>
      </c>
      <c r="G102" s="77">
        <v>1</v>
      </c>
      <c r="H102" s="77">
        <v>1</v>
      </c>
      <c r="I102" s="77">
        <v>1</v>
      </c>
      <c r="J102" s="77">
        <v>1</v>
      </c>
      <c r="K102" s="83" t="s">
        <v>181</v>
      </c>
      <c r="L102" s="83" t="s">
        <v>25</v>
      </c>
      <c r="M102" s="84" t="s">
        <v>26</v>
      </c>
      <c r="N102" s="56" t="s">
        <v>182</v>
      </c>
      <c r="O102" s="168">
        <v>200000</v>
      </c>
    </row>
    <row r="103" spans="1:35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77">
        <v>1</v>
      </c>
      <c r="G103" s="77">
        <v>0.8</v>
      </c>
      <c r="H103" s="77">
        <v>0.9</v>
      </c>
      <c r="I103" s="77">
        <v>0.9</v>
      </c>
      <c r="J103" s="77">
        <v>1</v>
      </c>
      <c r="K103" s="83" t="s">
        <v>238</v>
      </c>
      <c r="L103" s="56" t="s">
        <v>31</v>
      </c>
      <c r="M103" s="57" t="s">
        <v>179</v>
      </c>
      <c r="N103" s="56" t="s">
        <v>182</v>
      </c>
      <c r="O103" s="168">
        <v>11619200</v>
      </c>
    </row>
    <row r="104" spans="1:35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77">
        <v>1</v>
      </c>
      <c r="G104" s="77">
        <v>0</v>
      </c>
      <c r="H104" s="77">
        <v>0.6</v>
      </c>
      <c r="I104" s="77">
        <v>0.9</v>
      </c>
      <c r="J104" s="77">
        <v>1</v>
      </c>
      <c r="K104" s="83" t="s">
        <v>238</v>
      </c>
      <c r="L104" s="56" t="s">
        <v>31</v>
      </c>
      <c r="M104" s="84" t="s">
        <v>26</v>
      </c>
      <c r="N104" s="56" t="s">
        <v>172</v>
      </c>
      <c r="O104" s="168">
        <v>32000000</v>
      </c>
    </row>
    <row r="105" spans="1:35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77">
        <v>1</v>
      </c>
      <c r="G105" s="161">
        <v>1</v>
      </c>
      <c r="H105" s="161">
        <v>0.96560000000000001</v>
      </c>
      <c r="I105" s="161">
        <v>0.96140000000000003</v>
      </c>
      <c r="J105" s="161">
        <v>0.98170000000000002</v>
      </c>
      <c r="K105" s="83" t="s">
        <v>239</v>
      </c>
      <c r="L105" s="56" t="s">
        <v>31</v>
      </c>
      <c r="M105" s="84" t="s">
        <v>26</v>
      </c>
      <c r="N105" s="56" t="s">
        <v>182</v>
      </c>
      <c r="O105" s="168">
        <v>50000</v>
      </c>
    </row>
    <row r="108" spans="1:3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3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3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3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35" s="1" customFormat="1" ht="50.25" customHeight="1" x14ac:dyDescent="0.2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6">
    <mergeCell ref="A3:O3"/>
    <mergeCell ref="A8:O8"/>
    <mergeCell ref="A10:O10"/>
    <mergeCell ref="A12:O13"/>
    <mergeCell ref="C15:K15"/>
    <mergeCell ref="L15:N15"/>
    <mergeCell ref="A58:O58"/>
    <mergeCell ref="A24:O24"/>
    <mergeCell ref="A26:O26"/>
    <mergeCell ref="A28:O29"/>
    <mergeCell ref="B31:K31"/>
    <mergeCell ref="L31:N31"/>
    <mergeCell ref="A38:O38"/>
    <mergeCell ref="A40:O40"/>
    <mergeCell ref="A42:O43"/>
    <mergeCell ref="I44:J44"/>
    <mergeCell ref="B45:K45"/>
    <mergeCell ref="L45:N45"/>
    <mergeCell ref="B60:K60"/>
    <mergeCell ref="L60:N60"/>
    <mergeCell ref="O62:O65"/>
    <mergeCell ref="A68:O68"/>
    <mergeCell ref="B70:K70"/>
    <mergeCell ref="L70:N70"/>
    <mergeCell ref="O72:O74"/>
    <mergeCell ref="A77:O77"/>
    <mergeCell ref="B79:K79"/>
    <mergeCell ref="L79:N79"/>
    <mergeCell ref="O81:O85"/>
    <mergeCell ref="A82:A83"/>
    <mergeCell ref="A90:O90"/>
    <mergeCell ref="B92:K92"/>
    <mergeCell ref="L92:N92"/>
    <mergeCell ref="A97:O97"/>
    <mergeCell ref="B99:K99"/>
    <mergeCell ref="L99:N99"/>
  </mergeCells>
  <dataValidations count="13">
    <dataValidation allowBlank="1" showInputMessage="1" showErrorMessage="1" promptTitle="Programación:" prompt="Favor establecer la meta del producto que se espera alcanzar. " sqref="H83:J83" xr:uid="{450A303A-024C-406A-9492-B46F64083C99}"/>
    <dataValidation allowBlank="1" showInputMessage="1" showErrorMessage="1" promptTitle="Meta global " prompt="Expresión de un objetivo (producto o subproducto a entregar) presentado en términos cuantitativos." sqref="F71 F32 F46 F80" xr:uid="{76DBCD3E-49E2-4F16-AB4B-834CBD380F1F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M71 M32 M46 M80" xr:uid="{11BB7A1E-D7E9-45CE-AD18-A4B3EF434B2A}"/>
    <dataValidation allowBlank="1" showInputMessage="1" showErrorMessage="1" promptTitle="Riesgo Asociado" prompt="Incluya aquí los eventos que puedan entorpecer la realización del producto" sqref="K71 K32 K46 K80" xr:uid="{0CF0AE25-7631-49D5-B7E9-95606A38F31A}"/>
    <dataValidation allowBlank="1" showInputMessage="1" showErrorMessage="1" promptTitle="Acciones de Mitigación" prompt="Incluya acciones de prevención para la reducción de ocurrencia de riesgos" sqref="N71 N32 N46 N80" xr:uid="{6031AD83-3F19-43A7-BF91-040EAFBB0557}"/>
    <dataValidation allowBlank="1" showInputMessage="1" showErrorMessage="1" promptTitle="Presupuesto" prompt="Cálculo anticipado del coste de una actividad, expresado en asignación monetaria." sqref="O71 O32 O46 O80" xr:uid="{C2A04F35-2D1E-4D45-BB7F-95C83FC15D60}"/>
    <dataValidation allowBlank="1" showInputMessage="1" showErrorMessage="1" promptTitle="Línea base" prompt="Incluya la meta o valor obtenido en el período anterior." sqref="C32" xr:uid="{998817BD-49F8-4951-BB3A-BC4D9DF8EB38}"/>
    <dataValidation allowBlank="1" showInputMessage="1" showErrorMessage="1" promptTitle="Involucrados" prompt="Incluya las áreas que contribuyen al logro del producto. Aplica para instituciones externas._x000a_" sqref="E71 E32 E46 E80" xr:uid="{2E7DDBD3-824A-47E1-BBE8-39E7ABD41B3C}"/>
    <dataValidation allowBlank="1" showInputMessage="1" showErrorMessage="1" promptTitle="Unidad de medida" prompt="Es una herramienta de medición del producto. Solo mide, no opina. Ejemplo: Técnicos capacitados." sqref="B71 B32 B46 B80" xr:uid="{C936D54A-DE7D-4C5B-8B71-32522AF9015C}"/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65EB3121-A5F0-4F45-BBB3-23B83BE590F2}"/>
    <dataValidation type="list" allowBlank="1" showInputMessage="1" showErrorMessage="1" sqref="M83:M85 M81" xr:uid="{1D8957E7-22EC-4682-9BCE-8FBA681F3932}">
      <formula1>#REF!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3F0859DC-95F9-4A00-B2C0-890492C3E9F4}"/>
    <dataValidation type="list" allowBlank="1" sqref="M101:M105" xr:uid="{F0189185-FAB1-439F-80F0-BCDD4C8C3CD1}">
      <formula1>Impacto</formula1>
    </dataValidation>
  </dataValidations>
  <pageMargins left="0.23622047244094491" right="0.23622047244094491" top="0.74803149606299213" bottom="0.74803149606299213" header="0.31496062992125984" footer="0.31496062992125984"/>
  <pageSetup paperSize="119" scale="3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AI120"/>
  <sheetViews>
    <sheetView showGridLines="0" topLeftCell="A17" zoomScale="40" zoomScaleNormal="40" zoomScalePageLayoutView="40" workbookViewId="0">
      <selection activeCell="H48" sqref="H48"/>
    </sheetView>
  </sheetViews>
  <sheetFormatPr baseColWidth="10" defaultColWidth="11.42578125" defaultRowHeight="15" x14ac:dyDescent="0.25"/>
  <cols>
    <col min="1" max="1" width="69.140625" style="1" customWidth="1"/>
    <col min="2" max="2" width="62.42578125" style="60" customWidth="1"/>
    <col min="3" max="3" width="15.85546875" style="60" customWidth="1"/>
    <col min="4" max="4" width="61" style="60" customWidth="1"/>
    <col min="5" max="5" width="51.5703125" style="1" customWidth="1"/>
    <col min="6" max="10" width="18.28515625" style="28" customWidth="1"/>
    <col min="11" max="11" width="52.85546875" style="60" customWidth="1"/>
    <col min="12" max="12" width="31.7109375" style="1" customWidth="1"/>
    <col min="13" max="13" width="16.85546875" style="1" customWidth="1"/>
    <col min="14" max="14" width="68.85546875" style="1" customWidth="1"/>
    <col min="15" max="15" width="51" style="1" customWidth="1"/>
    <col min="16" max="16" width="11.42578125" style="2"/>
    <col min="17" max="17" width="14.5703125" style="2" bestFit="1" customWidth="1"/>
    <col min="18" max="16384" width="11.42578125" style="2"/>
  </cols>
  <sheetData>
    <row r="2" spans="1:15" ht="15.75" thickBot="1" x14ac:dyDescent="0.3"/>
    <row r="3" spans="1:15" ht="129.6" customHeight="1" thickBot="1" x14ac:dyDescent="0.3">
      <c r="A3" s="241" t="s">
        <v>228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</row>
    <row r="8" spans="1:15" ht="20.25" x14ac:dyDescent="0.2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5" ht="18.75" x14ac:dyDescent="0.3">
      <c r="A9" s="3"/>
      <c r="B9" s="4"/>
      <c r="C9" s="4"/>
      <c r="D9" s="5"/>
      <c r="E9" s="5"/>
      <c r="F9" s="6"/>
      <c r="G9" s="6"/>
      <c r="H9" s="6"/>
      <c r="I9" s="6"/>
      <c r="J9" s="6"/>
      <c r="K9" s="7"/>
      <c r="L9" s="7"/>
      <c r="M9" s="8"/>
      <c r="N9" s="8"/>
      <c r="O9" s="8"/>
    </row>
    <row r="10" spans="1:15" ht="20.25" x14ac:dyDescent="0.25">
      <c r="A10" s="194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1" spans="1:15" ht="15.75" thickBot="1" x14ac:dyDescent="0.3">
      <c r="A11" s="2"/>
      <c r="B11" s="27"/>
      <c r="C11" s="27"/>
      <c r="D11" s="1"/>
      <c r="K11" s="2"/>
      <c r="L11" s="2"/>
      <c r="M11" s="2"/>
      <c r="N11" s="27"/>
      <c r="O11" s="2"/>
    </row>
    <row r="12" spans="1:15" ht="15.75" thickTop="1" x14ac:dyDescent="0.25">
      <c r="A12" s="197" t="s">
        <v>200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ht="15.75" thickBot="1" x14ac:dyDescent="0.3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20.25" thickTop="1" thickBot="1" x14ac:dyDescent="0.3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0"/>
      <c r="M14" s="30"/>
      <c r="N14" s="30"/>
      <c r="O14" s="30"/>
    </row>
    <row r="15" spans="1:15" ht="39.950000000000003" customHeight="1" thickTop="1" thickBot="1" x14ac:dyDescent="0.3">
      <c r="A15" s="32" t="s">
        <v>3</v>
      </c>
      <c r="B15" s="33"/>
      <c r="C15" s="201" t="s">
        <v>4</v>
      </c>
      <c r="D15" s="202"/>
      <c r="E15" s="202"/>
      <c r="F15" s="202"/>
      <c r="G15" s="202"/>
      <c r="H15" s="202"/>
      <c r="I15" s="202"/>
      <c r="J15" s="202"/>
      <c r="K15" s="202"/>
      <c r="L15" s="203" t="s">
        <v>5</v>
      </c>
      <c r="M15" s="204"/>
      <c r="N15" s="205"/>
      <c r="O15" s="184" t="s">
        <v>6</v>
      </c>
    </row>
    <row r="16" spans="1:15" ht="55.5" customHeight="1" thickTop="1" thickBot="1" x14ac:dyDescent="0.3">
      <c r="A16" s="34" t="s">
        <v>55</v>
      </c>
      <c r="B16" s="35" t="s">
        <v>8</v>
      </c>
      <c r="C16" s="102" t="s">
        <v>56</v>
      </c>
      <c r="D16" s="35" t="s">
        <v>10</v>
      </c>
      <c r="E16" s="35" t="s">
        <v>11</v>
      </c>
      <c r="F16" s="35" t="s">
        <v>12</v>
      </c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22" t="s">
        <v>18</v>
      </c>
      <c r="M16" s="22" t="s">
        <v>19</v>
      </c>
      <c r="N16" s="23" t="s">
        <v>20</v>
      </c>
      <c r="O16" s="36" t="s">
        <v>21</v>
      </c>
    </row>
    <row r="17" spans="1:17" ht="55.5" customHeight="1" x14ac:dyDescent="0.25">
      <c r="A17" s="26" t="s">
        <v>57</v>
      </c>
      <c r="B17" s="57" t="s">
        <v>23</v>
      </c>
      <c r="C17" s="77">
        <v>0.82</v>
      </c>
      <c r="D17" s="56" t="s">
        <v>58</v>
      </c>
      <c r="E17" s="56" t="s">
        <v>59</v>
      </c>
      <c r="F17" s="77">
        <v>0.8</v>
      </c>
      <c r="G17" s="77">
        <v>0.82</v>
      </c>
      <c r="H17" s="77">
        <v>0.82</v>
      </c>
      <c r="I17" s="77">
        <v>0.82</v>
      </c>
      <c r="J17" s="77">
        <v>0.8</v>
      </c>
      <c r="K17" s="123" t="s">
        <v>60</v>
      </c>
      <c r="L17" s="124" t="s">
        <v>25</v>
      </c>
      <c r="M17" s="125" t="s">
        <v>26</v>
      </c>
      <c r="N17" s="123" t="s">
        <v>27</v>
      </c>
      <c r="O17" s="165">
        <v>1800000</v>
      </c>
    </row>
    <row r="18" spans="1:17" ht="55.5" customHeight="1" x14ac:dyDescent="0.25">
      <c r="A18" s="26" t="s">
        <v>61</v>
      </c>
      <c r="B18" s="57" t="s">
        <v>23</v>
      </c>
      <c r="C18" s="77">
        <v>0.95</v>
      </c>
      <c r="D18" s="56" t="s">
        <v>46</v>
      </c>
      <c r="E18" s="56" t="s">
        <v>59</v>
      </c>
      <c r="F18" s="77">
        <v>0.98</v>
      </c>
      <c r="G18" s="77">
        <v>0.95</v>
      </c>
      <c r="H18" s="77">
        <v>0.96</v>
      </c>
      <c r="I18" s="77">
        <v>0.96</v>
      </c>
      <c r="J18" s="77">
        <v>0.98</v>
      </c>
      <c r="K18" s="123" t="s">
        <v>62</v>
      </c>
      <c r="L18" s="124" t="s">
        <v>31</v>
      </c>
      <c r="M18" s="125" t="s">
        <v>32</v>
      </c>
      <c r="N18" s="123" t="s">
        <v>33</v>
      </c>
      <c r="O18" s="165">
        <v>6000000</v>
      </c>
      <c r="Q18" s="148"/>
    </row>
    <row r="19" spans="1:17" ht="55.5" customHeight="1" x14ac:dyDescent="0.25">
      <c r="A19" s="26" t="s">
        <v>63</v>
      </c>
      <c r="B19" s="57" t="s">
        <v>64</v>
      </c>
      <c r="C19" s="57">
        <v>0</v>
      </c>
      <c r="D19" s="56" t="s">
        <v>65</v>
      </c>
      <c r="E19" s="56" t="s">
        <v>66</v>
      </c>
      <c r="F19" s="57" t="s">
        <v>213</v>
      </c>
      <c r="G19" s="57">
        <v>700</v>
      </c>
      <c r="H19" s="57">
        <v>1400</v>
      </c>
      <c r="I19" s="57">
        <v>13500</v>
      </c>
      <c r="J19" s="127">
        <v>1500</v>
      </c>
      <c r="K19" s="123" t="s">
        <v>62</v>
      </c>
      <c r="L19" s="124" t="s">
        <v>31</v>
      </c>
      <c r="M19" s="125" t="s">
        <v>32</v>
      </c>
      <c r="N19" s="123" t="s">
        <v>27</v>
      </c>
      <c r="O19" s="165">
        <v>10000000</v>
      </c>
    </row>
    <row r="20" spans="1:17" s="1" customFormat="1" ht="55.5" customHeight="1" x14ac:dyDescent="0.25">
      <c r="A20" s="26" t="s">
        <v>68</v>
      </c>
      <c r="B20" s="129" t="s">
        <v>207</v>
      </c>
      <c r="C20" s="129">
        <v>0</v>
      </c>
      <c r="D20" s="123" t="s">
        <v>208</v>
      </c>
      <c r="E20" s="123" t="s">
        <v>209</v>
      </c>
      <c r="F20" s="149">
        <v>5</v>
      </c>
      <c r="G20" s="57">
        <v>0</v>
      </c>
      <c r="H20" s="57">
        <v>0</v>
      </c>
      <c r="I20" s="57">
        <v>2</v>
      </c>
      <c r="J20" s="127">
        <v>3</v>
      </c>
      <c r="K20" s="123" t="s">
        <v>72</v>
      </c>
      <c r="L20" s="132" t="s">
        <v>25</v>
      </c>
      <c r="M20" s="125" t="s">
        <v>26</v>
      </c>
      <c r="N20" s="133" t="s">
        <v>33</v>
      </c>
      <c r="O20" s="165">
        <v>300000</v>
      </c>
    </row>
    <row r="21" spans="1:17" s="1" customFormat="1" ht="55.5" customHeight="1" x14ac:dyDescent="0.25">
      <c r="A21" s="26" t="s">
        <v>210</v>
      </c>
      <c r="B21" s="129" t="s">
        <v>211</v>
      </c>
      <c r="C21" s="129">
        <v>0</v>
      </c>
      <c r="D21" s="123" t="s">
        <v>212</v>
      </c>
      <c r="E21" s="123" t="s">
        <v>71</v>
      </c>
      <c r="F21" s="149">
        <v>2</v>
      </c>
      <c r="G21" s="57">
        <v>0</v>
      </c>
      <c r="H21" s="57">
        <v>0</v>
      </c>
      <c r="I21" s="57">
        <v>0</v>
      </c>
      <c r="J21" s="127">
        <v>1</v>
      </c>
      <c r="K21" s="123" t="s">
        <v>72</v>
      </c>
      <c r="L21" s="132" t="s">
        <v>25</v>
      </c>
      <c r="M21" s="125" t="s">
        <v>26</v>
      </c>
      <c r="N21" s="133" t="s">
        <v>33</v>
      </c>
      <c r="O21" s="165">
        <v>200000</v>
      </c>
    </row>
    <row r="22" spans="1:17" x14ac:dyDescent="0.25">
      <c r="A22" s="37"/>
      <c r="B22" s="38"/>
      <c r="C22" s="38"/>
      <c r="D22" s="39"/>
      <c r="E22" s="40"/>
      <c r="G22" s="41"/>
      <c r="H22" s="41"/>
      <c r="I22" s="41"/>
      <c r="J22" s="41"/>
      <c r="K22" s="41"/>
      <c r="L22" s="42"/>
      <c r="M22" s="43"/>
      <c r="N22" s="43"/>
      <c r="O22" s="42"/>
    </row>
    <row r="24" spans="1:17" ht="20.25" customHeight="1" x14ac:dyDescent="0.25">
      <c r="A24" s="206" t="s">
        <v>201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7" ht="18.75" x14ac:dyDescent="0.3">
      <c r="A25" s="3"/>
      <c r="B25" s="4"/>
      <c r="C25" s="4"/>
      <c r="D25" s="5"/>
      <c r="E25" s="5"/>
      <c r="F25" s="6"/>
      <c r="G25" s="6"/>
      <c r="H25" s="6"/>
      <c r="I25" s="6"/>
      <c r="J25" s="6"/>
      <c r="K25" s="7"/>
      <c r="L25" s="7"/>
      <c r="M25" s="8"/>
      <c r="N25" s="8"/>
      <c r="O25" s="8"/>
    </row>
    <row r="26" spans="1:17" ht="20.25" x14ac:dyDescent="0.25">
      <c r="A26" s="208" t="s">
        <v>202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7" ht="15.75" thickBot="1" x14ac:dyDescent="0.3">
      <c r="A27" s="9"/>
      <c r="B27" s="10"/>
      <c r="C27" s="10"/>
      <c r="D27" s="11"/>
      <c r="E27" s="11"/>
      <c r="F27" s="12"/>
      <c r="G27" s="12"/>
      <c r="H27" s="12"/>
      <c r="I27" s="12"/>
      <c r="J27" s="12"/>
      <c r="K27" s="10"/>
      <c r="L27" s="10"/>
      <c r="M27" s="10"/>
      <c r="N27" s="10"/>
      <c r="O27" s="10"/>
    </row>
    <row r="28" spans="1:17" ht="15.75" customHeight="1" thickTop="1" x14ac:dyDescent="0.25">
      <c r="A28" s="197" t="s">
        <v>200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</row>
    <row r="29" spans="1:17" ht="15.75" customHeight="1" thickBot="1" x14ac:dyDescent="0.3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  <row r="30" spans="1:17" ht="33" customHeight="1" thickTop="1" thickBot="1" x14ac:dyDescent="0.3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</row>
    <row r="31" spans="1:17" ht="39.950000000000003" customHeight="1" thickBot="1" x14ac:dyDescent="0.3">
      <c r="A31" s="17" t="s">
        <v>3</v>
      </c>
      <c r="B31" s="210" t="s">
        <v>4</v>
      </c>
      <c r="C31" s="211"/>
      <c r="D31" s="211"/>
      <c r="E31" s="211"/>
      <c r="F31" s="211"/>
      <c r="G31" s="211"/>
      <c r="H31" s="211"/>
      <c r="I31" s="211"/>
      <c r="J31" s="211"/>
      <c r="K31" s="212"/>
      <c r="L31" s="213" t="s">
        <v>5</v>
      </c>
      <c r="M31" s="214"/>
      <c r="N31" s="215"/>
      <c r="O31" s="20" t="s">
        <v>6</v>
      </c>
    </row>
    <row r="32" spans="1:17" ht="55.5" customHeight="1" x14ac:dyDescent="0.25">
      <c r="A32" s="21" t="s">
        <v>7</v>
      </c>
      <c r="B32" s="22" t="s">
        <v>8</v>
      </c>
      <c r="C32" s="23" t="s">
        <v>9</v>
      </c>
      <c r="D32" s="24" t="s">
        <v>10</v>
      </c>
      <c r="E32" s="24" t="s">
        <v>11</v>
      </c>
      <c r="F32" s="24" t="s">
        <v>12</v>
      </c>
      <c r="G32" s="24" t="s">
        <v>13</v>
      </c>
      <c r="H32" s="24" t="s">
        <v>14</v>
      </c>
      <c r="I32" s="24" t="s">
        <v>15</v>
      </c>
      <c r="J32" s="24" t="s">
        <v>16</v>
      </c>
      <c r="K32" s="24" t="s">
        <v>17</v>
      </c>
      <c r="L32" s="24" t="s">
        <v>18</v>
      </c>
      <c r="M32" s="24" t="s">
        <v>19</v>
      </c>
      <c r="N32" s="24" t="s">
        <v>20</v>
      </c>
      <c r="O32" s="24" t="s">
        <v>21</v>
      </c>
    </row>
    <row r="33" spans="1:15" ht="55.5" customHeight="1" x14ac:dyDescent="0.25">
      <c r="A33" s="26" t="s">
        <v>73</v>
      </c>
      <c r="B33" s="129" t="s">
        <v>74</v>
      </c>
      <c r="C33" s="129">
        <v>10</v>
      </c>
      <c r="D33" s="123" t="s">
        <v>75</v>
      </c>
      <c r="E33" s="123" t="s">
        <v>76</v>
      </c>
      <c r="F33" s="149">
        <v>15</v>
      </c>
      <c r="G33" s="149">
        <v>0</v>
      </c>
      <c r="H33" s="149">
        <v>0</v>
      </c>
      <c r="I33" s="149">
        <v>2</v>
      </c>
      <c r="J33" s="149">
        <v>3</v>
      </c>
      <c r="K33" s="123" t="s">
        <v>229</v>
      </c>
      <c r="L33" s="132" t="s">
        <v>25</v>
      </c>
      <c r="M33" s="125" t="s">
        <v>26</v>
      </c>
      <c r="N33" s="133" t="s">
        <v>27</v>
      </c>
      <c r="O33" s="134">
        <v>1500000</v>
      </c>
    </row>
    <row r="34" spans="1:15" ht="55.5" customHeight="1" x14ac:dyDescent="0.25">
      <c r="A34" s="26" t="s">
        <v>206</v>
      </c>
      <c r="B34" s="129" t="s">
        <v>227</v>
      </c>
      <c r="C34" s="129">
        <v>0</v>
      </c>
      <c r="D34" s="123" t="s">
        <v>224</v>
      </c>
      <c r="E34" s="123" t="s">
        <v>225</v>
      </c>
      <c r="F34" s="149">
        <v>9</v>
      </c>
      <c r="G34" s="149">
        <v>8.1</v>
      </c>
      <c r="H34" s="149">
        <v>8.1</v>
      </c>
      <c r="I34" s="149">
        <v>8.1</v>
      </c>
      <c r="J34" s="149">
        <v>8.1</v>
      </c>
      <c r="K34" s="123" t="s">
        <v>229</v>
      </c>
      <c r="L34" s="132" t="s">
        <v>25</v>
      </c>
      <c r="M34" s="125" t="s">
        <v>26</v>
      </c>
      <c r="N34" s="133" t="s">
        <v>27</v>
      </c>
      <c r="O34" s="134">
        <v>4302000</v>
      </c>
    </row>
    <row r="35" spans="1:15" ht="55.5" customHeight="1" x14ac:dyDescent="0.25">
      <c r="A35" s="26" t="s">
        <v>206</v>
      </c>
      <c r="B35" s="129" t="s">
        <v>227</v>
      </c>
      <c r="C35" s="129">
        <v>0</v>
      </c>
      <c r="D35" s="123" t="s">
        <v>224</v>
      </c>
      <c r="E35" s="123" t="s">
        <v>225</v>
      </c>
      <c r="F35" s="149">
        <v>0.59</v>
      </c>
      <c r="G35" s="149">
        <v>0</v>
      </c>
      <c r="H35" s="149">
        <v>0.1</v>
      </c>
      <c r="I35" s="149">
        <v>0.28999999999999998</v>
      </c>
      <c r="J35" s="149">
        <v>0.5</v>
      </c>
      <c r="K35" s="123" t="s">
        <v>229</v>
      </c>
      <c r="L35" s="132" t="s">
        <v>25</v>
      </c>
      <c r="M35" s="125" t="s">
        <v>26</v>
      </c>
      <c r="N35" s="133" t="s">
        <v>27</v>
      </c>
      <c r="O35" s="134">
        <v>1000000</v>
      </c>
    </row>
    <row r="38" spans="1:15" ht="30" customHeight="1" x14ac:dyDescent="0.25">
      <c r="A38" s="19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x14ac:dyDescent="0.25">
      <c r="A39" s="44"/>
      <c r="B39" s="45"/>
      <c r="C39" s="45"/>
      <c r="D39" s="45"/>
      <c r="E39" s="44"/>
      <c r="F39" s="46"/>
      <c r="G39" s="46"/>
      <c r="H39" s="46"/>
      <c r="I39" s="46"/>
      <c r="J39" s="46"/>
      <c r="K39" s="45"/>
      <c r="L39" s="45"/>
      <c r="M39" s="45"/>
      <c r="N39" s="45"/>
      <c r="O39" s="45"/>
    </row>
    <row r="40" spans="1:15" ht="30" customHeight="1" x14ac:dyDescent="0.25">
      <c r="A40" s="194" t="s">
        <v>78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ht="15.75" thickBot="1" x14ac:dyDescent="0.3">
      <c r="A41" s="44"/>
      <c r="B41" s="45"/>
      <c r="C41" s="45"/>
      <c r="D41" s="45"/>
      <c r="E41" s="44"/>
      <c r="F41" s="46"/>
      <c r="G41" s="46"/>
      <c r="H41" s="46"/>
      <c r="I41" s="46"/>
      <c r="J41" s="46"/>
      <c r="K41" s="45"/>
      <c r="L41" s="45"/>
      <c r="M41" s="45"/>
      <c r="N41" s="45"/>
      <c r="O41" s="45"/>
    </row>
    <row r="42" spans="1:15" ht="15.75" thickTop="1" x14ac:dyDescent="0.25">
      <c r="A42" s="216" t="s">
        <v>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ht="15.75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</row>
    <row r="44" spans="1:15" ht="20.25" thickTop="1" thickBot="1" x14ac:dyDescent="0.3">
      <c r="A44" s="13"/>
      <c r="B44" s="14"/>
      <c r="C44" s="15"/>
      <c r="D44" s="16"/>
      <c r="E44" s="16"/>
      <c r="F44" s="16"/>
      <c r="G44" s="16"/>
      <c r="H44" s="16"/>
      <c r="I44" s="240"/>
      <c r="J44" s="240"/>
      <c r="K44" s="15"/>
      <c r="L44" s="15"/>
      <c r="M44" s="15"/>
      <c r="N44" s="15"/>
      <c r="O44" s="15"/>
    </row>
    <row r="45" spans="1:15" ht="27.75" thickBot="1" x14ac:dyDescent="0.3">
      <c r="A45" s="17" t="s">
        <v>3</v>
      </c>
      <c r="B45" s="210" t="s">
        <v>4</v>
      </c>
      <c r="C45" s="211"/>
      <c r="D45" s="211"/>
      <c r="E45" s="211"/>
      <c r="F45" s="211"/>
      <c r="G45" s="211"/>
      <c r="H45" s="211"/>
      <c r="I45" s="211"/>
      <c r="J45" s="211"/>
      <c r="K45" s="212"/>
      <c r="L45" s="213" t="s">
        <v>5</v>
      </c>
      <c r="M45" s="214"/>
      <c r="N45" s="215"/>
      <c r="O45" s="20" t="s">
        <v>6</v>
      </c>
    </row>
    <row r="46" spans="1:15" ht="32.25" thickBot="1" x14ac:dyDescent="0.3">
      <c r="A46" s="135" t="s">
        <v>174</v>
      </c>
      <c r="B46" s="136" t="s">
        <v>8</v>
      </c>
      <c r="C46" s="137" t="s">
        <v>56</v>
      </c>
      <c r="D46" s="138" t="s">
        <v>10</v>
      </c>
      <c r="E46" s="138" t="s">
        <v>11</v>
      </c>
      <c r="F46" s="138" t="s">
        <v>12</v>
      </c>
      <c r="G46" s="138" t="s">
        <v>13</v>
      </c>
      <c r="H46" s="138" t="s">
        <v>14</v>
      </c>
      <c r="I46" s="138" t="s">
        <v>15</v>
      </c>
      <c r="J46" s="138" t="s">
        <v>16</v>
      </c>
      <c r="K46" s="138" t="s">
        <v>17</v>
      </c>
      <c r="L46" s="138" t="s">
        <v>18</v>
      </c>
      <c r="M46" s="138" t="s">
        <v>19</v>
      </c>
      <c r="N46" s="138" t="s">
        <v>20</v>
      </c>
      <c r="O46" s="138" t="s">
        <v>21</v>
      </c>
    </row>
    <row r="47" spans="1:15" ht="47.25" x14ac:dyDescent="0.25">
      <c r="A47" s="26" t="s">
        <v>22</v>
      </c>
      <c r="B47" s="129" t="s">
        <v>23</v>
      </c>
      <c r="C47" s="129">
        <v>0</v>
      </c>
      <c r="D47" s="123" t="s">
        <v>24</v>
      </c>
      <c r="E47" s="123" t="s">
        <v>188</v>
      </c>
      <c r="F47" s="130">
        <v>1</v>
      </c>
      <c r="G47" s="131">
        <v>0.05</v>
      </c>
      <c r="H47" s="131">
        <v>0.2</v>
      </c>
      <c r="I47" s="131">
        <v>0.2</v>
      </c>
      <c r="J47" s="131">
        <v>0.55000000000000004</v>
      </c>
      <c r="K47" s="123" t="s">
        <v>60</v>
      </c>
      <c r="L47" s="132" t="s">
        <v>25</v>
      </c>
      <c r="M47" s="125" t="s">
        <v>26</v>
      </c>
      <c r="N47" s="133" t="s">
        <v>27</v>
      </c>
      <c r="O47" s="165">
        <v>2500000</v>
      </c>
    </row>
    <row r="48" spans="1:15" ht="55.5" customHeight="1" x14ac:dyDescent="0.25">
      <c r="A48" s="26" t="s">
        <v>231</v>
      </c>
      <c r="B48" s="129" t="s">
        <v>23</v>
      </c>
      <c r="C48" s="130">
        <v>0.84</v>
      </c>
      <c r="D48" s="123" t="s">
        <v>39</v>
      </c>
      <c r="E48" s="123" t="s">
        <v>30</v>
      </c>
      <c r="F48" s="130">
        <v>0.86</v>
      </c>
      <c r="G48" s="131">
        <v>0.83</v>
      </c>
      <c r="H48" s="131">
        <v>0.86</v>
      </c>
      <c r="I48" s="131">
        <v>0.75</v>
      </c>
      <c r="J48" s="131">
        <v>0.79</v>
      </c>
      <c r="K48" s="124" t="s">
        <v>232</v>
      </c>
      <c r="L48" s="124" t="s">
        <v>31</v>
      </c>
      <c r="M48" s="125" t="s">
        <v>32</v>
      </c>
      <c r="N48" s="123" t="s">
        <v>233</v>
      </c>
      <c r="O48" s="165">
        <v>3500000</v>
      </c>
    </row>
    <row r="49" spans="1:15" ht="55.5" customHeight="1" x14ac:dyDescent="0.25">
      <c r="A49" s="26" t="s">
        <v>28</v>
      </c>
      <c r="B49" s="129" t="s">
        <v>23</v>
      </c>
      <c r="C49" s="130">
        <v>0.4</v>
      </c>
      <c r="D49" s="123" t="s">
        <v>29</v>
      </c>
      <c r="E49" s="123" t="s">
        <v>30</v>
      </c>
      <c r="F49" s="130">
        <v>0.5</v>
      </c>
      <c r="G49" s="130">
        <v>0.4</v>
      </c>
      <c r="H49" s="130">
        <v>0.42</v>
      </c>
      <c r="I49" s="130">
        <v>0.45</v>
      </c>
      <c r="J49" s="130">
        <v>0.47</v>
      </c>
      <c r="K49" s="124" t="s">
        <v>62</v>
      </c>
      <c r="L49" s="124" t="s">
        <v>31</v>
      </c>
      <c r="M49" s="125" t="s">
        <v>32</v>
      </c>
      <c r="N49" s="124" t="s">
        <v>33</v>
      </c>
      <c r="O49" s="144">
        <f>(15*12000)*12</f>
        <v>2160000</v>
      </c>
    </row>
    <row r="50" spans="1:15" ht="47.25" x14ac:dyDescent="0.25">
      <c r="A50" s="26" t="s">
        <v>34</v>
      </c>
      <c r="B50" s="129" t="s">
        <v>23</v>
      </c>
      <c r="C50" s="130">
        <v>0</v>
      </c>
      <c r="D50" s="123" t="s">
        <v>35</v>
      </c>
      <c r="E50" s="123" t="s">
        <v>36</v>
      </c>
      <c r="F50" s="130">
        <v>0.1</v>
      </c>
      <c r="G50" s="130">
        <v>0</v>
      </c>
      <c r="H50" s="130">
        <v>0.03</v>
      </c>
      <c r="I50" s="130">
        <v>0.04</v>
      </c>
      <c r="J50" s="130">
        <v>0.05</v>
      </c>
      <c r="K50" s="124" t="s">
        <v>62</v>
      </c>
      <c r="L50" s="124" t="s">
        <v>31</v>
      </c>
      <c r="M50" s="125" t="s">
        <v>32</v>
      </c>
      <c r="N50" s="124" t="s">
        <v>33</v>
      </c>
      <c r="O50" s="144">
        <v>1300000</v>
      </c>
    </row>
    <row r="51" spans="1:15" ht="47.25" x14ac:dyDescent="0.25">
      <c r="A51" s="26" t="s">
        <v>37</v>
      </c>
      <c r="B51" s="129" t="s">
        <v>38</v>
      </c>
      <c r="C51" s="130">
        <v>0.25</v>
      </c>
      <c r="D51" s="123" t="s">
        <v>39</v>
      </c>
      <c r="E51" s="123" t="s">
        <v>234</v>
      </c>
      <c r="F51" s="130">
        <v>0.5</v>
      </c>
      <c r="G51" s="130">
        <v>0.3</v>
      </c>
      <c r="H51" s="130">
        <v>0.3</v>
      </c>
      <c r="I51" s="130">
        <v>0.35</v>
      </c>
      <c r="J51" s="130">
        <v>0.4</v>
      </c>
      <c r="K51" s="123" t="s">
        <v>72</v>
      </c>
      <c r="L51" s="124" t="s">
        <v>25</v>
      </c>
      <c r="M51" s="125" t="s">
        <v>26</v>
      </c>
      <c r="N51" s="123" t="s">
        <v>40</v>
      </c>
      <c r="O51" s="166" t="s">
        <v>41</v>
      </c>
    </row>
    <row r="52" spans="1:15" ht="55.5" customHeight="1" x14ac:dyDescent="0.25">
      <c r="A52" s="26" t="s">
        <v>190</v>
      </c>
      <c r="B52" s="129" t="s">
        <v>42</v>
      </c>
      <c r="C52" s="130">
        <v>0</v>
      </c>
      <c r="D52" s="140" t="s">
        <v>43</v>
      </c>
      <c r="E52" s="123" t="s">
        <v>191</v>
      </c>
      <c r="F52" s="130">
        <v>0.5</v>
      </c>
      <c r="G52" s="130">
        <v>0.1</v>
      </c>
      <c r="H52" s="130">
        <v>0.25</v>
      </c>
      <c r="I52" s="130">
        <v>0.35</v>
      </c>
      <c r="J52" s="130">
        <v>0.4</v>
      </c>
      <c r="K52" s="124" t="s">
        <v>192</v>
      </c>
      <c r="L52" s="124" t="s">
        <v>25</v>
      </c>
      <c r="M52" s="125" t="s">
        <v>26</v>
      </c>
      <c r="N52" s="123" t="s">
        <v>193</v>
      </c>
      <c r="O52" s="144">
        <f>12*(5*15000)</f>
        <v>900000</v>
      </c>
    </row>
    <row r="53" spans="1:15" ht="47.25" x14ac:dyDescent="0.25">
      <c r="A53" s="26" t="s">
        <v>44</v>
      </c>
      <c r="B53" s="129" t="s">
        <v>45</v>
      </c>
      <c r="C53" s="141">
        <v>0</v>
      </c>
      <c r="D53" s="140" t="s">
        <v>39</v>
      </c>
      <c r="E53" s="140" t="s">
        <v>194</v>
      </c>
      <c r="F53" s="130">
        <v>0.2</v>
      </c>
      <c r="G53" s="130">
        <v>0.03</v>
      </c>
      <c r="H53" s="130">
        <v>0.05</v>
      </c>
      <c r="I53" s="130">
        <v>0.1</v>
      </c>
      <c r="J53" s="130">
        <v>0.1</v>
      </c>
      <c r="K53" s="140" t="s">
        <v>72</v>
      </c>
      <c r="L53" s="142" t="s">
        <v>25</v>
      </c>
      <c r="M53" s="143" t="s">
        <v>26</v>
      </c>
      <c r="N53" s="123" t="s">
        <v>195</v>
      </c>
      <c r="O53" s="144">
        <v>3000000</v>
      </c>
    </row>
    <row r="54" spans="1:15" ht="55.5" customHeight="1" x14ac:dyDescent="0.25">
      <c r="A54" s="26" t="s">
        <v>196</v>
      </c>
      <c r="B54" s="129" t="s">
        <v>197</v>
      </c>
      <c r="C54" s="144">
        <v>15726148</v>
      </c>
      <c r="D54" s="140" t="s">
        <v>46</v>
      </c>
      <c r="E54" s="123" t="s">
        <v>47</v>
      </c>
      <c r="F54" s="145">
        <v>16347756.329113925</v>
      </c>
      <c r="G54" s="145">
        <v>15777485.759493671</v>
      </c>
      <c r="H54" s="145">
        <v>16347756.329113925</v>
      </c>
      <c r="I54" s="145">
        <v>14256764.240506329</v>
      </c>
      <c r="J54" s="145">
        <v>15017125</v>
      </c>
      <c r="K54" s="123" t="s">
        <v>198</v>
      </c>
      <c r="L54" s="124" t="s">
        <v>48</v>
      </c>
      <c r="M54" s="125" t="s">
        <v>179</v>
      </c>
      <c r="N54" s="123" t="s">
        <v>49</v>
      </c>
      <c r="O54" s="144">
        <v>6000000</v>
      </c>
    </row>
    <row r="55" spans="1:15" ht="55.5" customHeight="1" x14ac:dyDescent="0.25">
      <c r="A55" s="26" t="s">
        <v>50</v>
      </c>
      <c r="B55" s="129" t="s">
        <v>51</v>
      </c>
      <c r="C55" s="127" t="s">
        <v>23</v>
      </c>
      <c r="D55" s="56" t="s">
        <v>52</v>
      </c>
      <c r="E55" s="56" t="s">
        <v>53</v>
      </c>
      <c r="F55" s="146">
        <v>1</v>
      </c>
      <c r="G55" s="146">
        <v>0</v>
      </c>
      <c r="H55" s="146">
        <v>0</v>
      </c>
      <c r="I55" s="146">
        <v>0</v>
      </c>
      <c r="J55" s="146">
        <v>0</v>
      </c>
      <c r="K55" s="147" t="s">
        <v>199</v>
      </c>
      <c r="L55" s="124" t="s">
        <v>31</v>
      </c>
      <c r="M55" s="125" t="s">
        <v>32</v>
      </c>
      <c r="N55" s="147" t="s">
        <v>54</v>
      </c>
      <c r="O55" s="167">
        <v>3000000</v>
      </c>
    </row>
    <row r="56" spans="1:15" x14ac:dyDescent="0.25">
      <c r="A56" s="44"/>
      <c r="B56" s="45"/>
      <c r="C56" s="45"/>
      <c r="D56" s="164"/>
      <c r="E56" s="44"/>
      <c r="F56" s="46"/>
      <c r="G56" s="46"/>
      <c r="H56" s="46"/>
      <c r="I56" s="46"/>
      <c r="J56" s="46"/>
      <c r="K56" s="45"/>
      <c r="L56" s="45"/>
      <c r="M56" s="45"/>
      <c r="N56" s="45"/>
      <c r="O56" s="45"/>
    </row>
    <row r="57" spans="1:15" ht="15.75" thickBot="1" x14ac:dyDescent="0.3">
      <c r="A57" s="44"/>
      <c r="B57" s="45"/>
      <c r="C57" s="45"/>
      <c r="D57" s="45"/>
      <c r="E57" s="44"/>
      <c r="F57" s="46"/>
      <c r="G57" s="46"/>
      <c r="H57" s="46"/>
      <c r="I57" s="46"/>
      <c r="J57" s="46"/>
      <c r="K57" s="45"/>
      <c r="L57" s="45"/>
      <c r="M57" s="45"/>
      <c r="N57" s="45"/>
      <c r="O57" s="45"/>
    </row>
    <row r="58" spans="1:15" ht="39.950000000000003" customHeight="1" thickTop="1" x14ac:dyDescent="0.25">
      <c r="A58" s="216" t="s">
        <v>205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ht="19.5" thickBot="1" x14ac:dyDescent="0.3">
      <c r="A59" s="29"/>
      <c r="B59" s="2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39.950000000000003" customHeight="1" thickBot="1" x14ac:dyDescent="0.3">
      <c r="A60" s="99" t="s">
        <v>3</v>
      </c>
      <c r="B60" s="220" t="s">
        <v>4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2" t="s">
        <v>5</v>
      </c>
      <c r="M60" s="221"/>
      <c r="N60" s="223"/>
      <c r="O60" s="181" t="s">
        <v>6</v>
      </c>
    </row>
    <row r="61" spans="1:15" ht="55.5" customHeight="1" thickBot="1" x14ac:dyDescent="0.3">
      <c r="A61" s="101" t="s">
        <v>123</v>
      </c>
      <c r="B61" s="102" t="s">
        <v>8</v>
      </c>
      <c r="C61" s="137" t="s">
        <v>56</v>
      </c>
      <c r="D61" s="102" t="s">
        <v>10</v>
      </c>
      <c r="E61" s="102" t="s">
        <v>11</v>
      </c>
      <c r="F61" s="102" t="s">
        <v>12</v>
      </c>
      <c r="G61" s="102" t="s">
        <v>13</v>
      </c>
      <c r="H61" s="102" t="s">
        <v>14</v>
      </c>
      <c r="I61" s="102" t="s">
        <v>15</v>
      </c>
      <c r="J61" s="102" t="s">
        <v>16</v>
      </c>
      <c r="K61" s="102" t="s">
        <v>17</v>
      </c>
      <c r="L61" s="102" t="s">
        <v>18</v>
      </c>
      <c r="M61" s="102" t="s">
        <v>19</v>
      </c>
      <c r="N61" s="102" t="s">
        <v>20</v>
      </c>
      <c r="O61" s="169" t="s">
        <v>21</v>
      </c>
    </row>
    <row r="62" spans="1:15" s="53" customFormat="1" ht="55.5" customHeight="1" x14ac:dyDescent="0.25">
      <c r="A62" s="48" t="s">
        <v>235</v>
      </c>
      <c r="B62" s="49" t="s">
        <v>222</v>
      </c>
      <c r="C62" s="49">
        <v>0</v>
      </c>
      <c r="D62" s="48" t="s">
        <v>86</v>
      </c>
      <c r="E62" s="48" t="s">
        <v>87</v>
      </c>
      <c r="F62" s="50">
        <v>1</v>
      </c>
      <c r="G62" s="50">
        <v>0</v>
      </c>
      <c r="H62" s="50">
        <v>0</v>
      </c>
      <c r="I62" s="50">
        <v>0</v>
      </c>
      <c r="J62" s="50">
        <v>1</v>
      </c>
      <c r="K62" s="51" t="s">
        <v>88</v>
      </c>
      <c r="L62" s="51" t="s">
        <v>89</v>
      </c>
      <c r="M62" s="52" t="s">
        <v>83</v>
      </c>
      <c r="N62" s="48" t="s">
        <v>90</v>
      </c>
      <c r="O62" s="224">
        <v>850000</v>
      </c>
    </row>
    <row r="63" spans="1:15" s="53" customFormat="1" ht="55.5" customHeight="1" x14ac:dyDescent="0.25">
      <c r="A63" s="48" t="s">
        <v>220</v>
      </c>
      <c r="B63" s="49" t="s">
        <v>221</v>
      </c>
      <c r="C63" s="49">
        <v>0</v>
      </c>
      <c r="D63" s="48" t="s">
        <v>86</v>
      </c>
      <c r="E63" s="48" t="s">
        <v>87</v>
      </c>
      <c r="F63" s="50">
        <v>2</v>
      </c>
      <c r="G63" s="50">
        <v>0</v>
      </c>
      <c r="H63" s="50">
        <v>1</v>
      </c>
      <c r="I63" s="50">
        <v>0</v>
      </c>
      <c r="J63" s="50">
        <v>1</v>
      </c>
      <c r="K63" s="51" t="s">
        <v>88</v>
      </c>
      <c r="L63" s="51" t="s">
        <v>89</v>
      </c>
      <c r="M63" s="52" t="s">
        <v>83</v>
      </c>
      <c r="N63" s="48" t="s">
        <v>90</v>
      </c>
      <c r="O63" s="224"/>
    </row>
    <row r="64" spans="1:15" s="53" customFormat="1" ht="55.5" customHeight="1" x14ac:dyDescent="0.25">
      <c r="A64" s="48" t="s">
        <v>91</v>
      </c>
      <c r="B64" s="49" t="s">
        <v>92</v>
      </c>
      <c r="C64" s="49">
        <v>0</v>
      </c>
      <c r="D64" s="48" t="s">
        <v>93</v>
      </c>
      <c r="E64" s="48" t="s">
        <v>94</v>
      </c>
      <c r="F64" s="54">
        <v>1</v>
      </c>
      <c r="G64" s="54">
        <v>0.1</v>
      </c>
      <c r="H64" s="54">
        <v>0</v>
      </c>
      <c r="I64" s="54">
        <v>0.2</v>
      </c>
      <c r="J64" s="54">
        <v>0.3</v>
      </c>
      <c r="K64" s="56" t="s">
        <v>95</v>
      </c>
      <c r="L64" s="56" t="s">
        <v>89</v>
      </c>
      <c r="M64" s="57" t="s">
        <v>83</v>
      </c>
      <c r="N64" s="56" t="s">
        <v>96</v>
      </c>
      <c r="O64" s="224"/>
    </row>
    <row r="65" spans="1:15" s="53" customFormat="1" ht="55.5" customHeight="1" x14ac:dyDescent="0.25">
      <c r="A65" s="48" t="s">
        <v>97</v>
      </c>
      <c r="B65" s="49" t="s">
        <v>98</v>
      </c>
      <c r="C65" s="49">
        <v>0</v>
      </c>
      <c r="D65" s="48" t="s">
        <v>98</v>
      </c>
      <c r="E65" s="48" t="s">
        <v>94</v>
      </c>
      <c r="F65" s="50">
        <v>1</v>
      </c>
      <c r="G65" s="55">
        <v>0</v>
      </c>
      <c r="H65" s="55">
        <v>0</v>
      </c>
      <c r="I65" s="55">
        <v>0</v>
      </c>
      <c r="J65" s="55">
        <v>0</v>
      </c>
      <c r="K65" s="56" t="s">
        <v>95</v>
      </c>
      <c r="L65" s="56" t="s">
        <v>89</v>
      </c>
      <c r="M65" s="57" t="s">
        <v>83</v>
      </c>
      <c r="N65" s="56" t="s">
        <v>96</v>
      </c>
      <c r="O65" s="224"/>
    </row>
    <row r="66" spans="1:15" x14ac:dyDescent="0.25">
      <c r="A66" s="59" t="s">
        <v>83</v>
      </c>
    </row>
    <row r="67" spans="1:15" ht="15.75" thickBot="1" x14ac:dyDescent="0.3">
      <c r="A67" s="44"/>
      <c r="B67" s="45"/>
      <c r="C67" s="45"/>
      <c r="D67" s="45"/>
      <c r="E67" s="44"/>
      <c r="F67" s="46"/>
      <c r="G67" s="46"/>
      <c r="H67" s="46"/>
      <c r="I67" s="46"/>
      <c r="J67" s="46"/>
      <c r="K67" s="45"/>
      <c r="L67" s="45"/>
      <c r="M67" s="45"/>
      <c r="N67" s="45"/>
      <c r="O67" s="45"/>
    </row>
    <row r="68" spans="1:15" ht="39.950000000000003" customHeight="1" thickBot="1" x14ac:dyDescent="0.3">
      <c r="A68" s="225" t="s">
        <v>111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7"/>
    </row>
    <row r="69" spans="1:15" ht="19.5" thickBot="1" x14ac:dyDescent="0.3">
      <c r="A69" s="29"/>
      <c r="B69" s="29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s="61" customFormat="1" ht="39.950000000000003" customHeight="1" thickBot="1" x14ac:dyDescent="0.45">
      <c r="A70" s="118" t="s">
        <v>3</v>
      </c>
      <c r="B70" s="228" t="s">
        <v>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2" t="s">
        <v>5</v>
      </c>
      <c r="M70" s="221"/>
      <c r="N70" s="223"/>
      <c r="O70" s="183" t="s">
        <v>6</v>
      </c>
    </row>
    <row r="71" spans="1:15" s="62" customFormat="1" ht="55.5" customHeight="1" thickBot="1" x14ac:dyDescent="0.35">
      <c r="A71" s="101" t="s">
        <v>55</v>
      </c>
      <c r="B71" s="102" t="s">
        <v>8</v>
      </c>
      <c r="C71" s="137" t="s">
        <v>56</v>
      </c>
      <c r="D71" s="102" t="s">
        <v>10</v>
      </c>
      <c r="E71" s="102" t="s">
        <v>11</v>
      </c>
      <c r="F71" s="102" t="s">
        <v>12</v>
      </c>
      <c r="G71" s="102" t="s">
        <v>13</v>
      </c>
      <c r="H71" s="102" t="s">
        <v>14</v>
      </c>
      <c r="I71" s="102" t="s">
        <v>15</v>
      </c>
      <c r="J71" s="102" t="s">
        <v>16</v>
      </c>
      <c r="K71" s="102" t="s">
        <v>17</v>
      </c>
      <c r="L71" s="102" t="s">
        <v>18</v>
      </c>
      <c r="M71" s="102" t="s">
        <v>19</v>
      </c>
      <c r="N71" s="102" t="s">
        <v>20</v>
      </c>
      <c r="O71" s="104" t="s">
        <v>21</v>
      </c>
    </row>
    <row r="72" spans="1:15" s="53" customFormat="1" ht="55.5" customHeight="1" x14ac:dyDescent="0.25">
      <c r="A72" s="90" t="s">
        <v>112</v>
      </c>
      <c r="B72" s="91" t="s">
        <v>113</v>
      </c>
      <c r="C72" s="91">
        <v>0</v>
      </c>
      <c r="D72" s="92" t="s">
        <v>114</v>
      </c>
      <c r="E72" s="92" t="s">
        <v>59</v>
      </c>
      <c r="F72" s="93">
        <v>1</v>
      </c>
      <c r="G72" s="93">
        <v>1</v>
      </c>
      <c r="H72" s="93">
        <v>1</v>
      </c>
      <c r="I72" s="93">
        <v>1</v>
      </c>
      <c r="J72" s="93">
        <v>1</v>
      </c>
      <c r="K72" s="94" t="s">
        <v>95</v>
      </c>
      <c r="L72" s="95" t="s">
        <v>89</v>
      </c>
      <c r="M72" s="95" t="s">
        <v>83</v>
      </c>
      <c r="N72" s="92" t="s">
        <v>115</v>
      </c>
      <c r="O72" s="229">
        <v>400000</v>
      </c>
    </row>
    <row r="73" spans="1:15" s="53" customFormat="1" ht="55.5" customHeight="1" x14ac:dyDescent="0.25">
      <c r="A73" s="64" t="s">
        <v>116</v>
      </c>
      <c r="B73" s="49" t="s">
        <v>117</v>
      </c>
      <c r="C73" s="49">
        <v>0</v>
      </c>
      <c r="D73" s="48" t="s">
        <v>236</v>
      </c>
      <c r="E73" s="48" t="s">
        <v>59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1" t="s">
        <v>95</v>
      </c>
      <c r="L73" s="57" t="s">
        <v>89</v>
      </c>
      <c r="M73" s="57" t="s">
        <v>83</v>
      </c>
      <c r="N73" s="48" t="s">
        <v>115</v>
      </c>
      <c r="O73" s="230"/>
    </row>
    <row r="74" spans="1:15" s="53" customFormat="1" ht="55.5" customHeight="1" thickBot="1" x14ac:dyDescent="0.3">
      <c r="A74" s="64" t="s">
        <v>119</v>
      </c>
      <c r="B74" s="65" t="s">
        <v>120</v>
      </c>
      <c r="C74" s="65">
        <v>0</v>
      </c>
      <c r="D74" s="48" t="s">
        <v>121</v>
      </c>
      <c r="E74" s="48" t="s">
        <v>59</v>
      </c>
      <c r="F74" s="66">
        <v>1</v>
      </c>
      <c r="G74" s="66">
        <v>1</v>
      </c>
      <c r="H74" s="66">
        <v>1</v>
      </c>
      <c r="I74" s="66">
        <v>1</v>
      </c>
      <c r="J74" s="66">
        <v>1</v>
      </c>
      <c r="K74" s="51" t="s">
        <v>95</v>
      </c>
      <c r="L74" s="57" t="s">
        <v>89</v>
      </c>
      <c r="M74" s="57" t="s">
        <v>83</v>
      </c>
      <c r="N74" s="48" t="s">
        <v>115</v>
      </c>
      <c r="O74" s="231"/>
    </row>
    <row r="75" spans="1:15" x14ac:dyDescent="0.25">
      <c r="A75" s="67"/>
      <c r="B75" s="45"/>
      <c r="C75" s="45"/>
      <c r="D75" s="45"/>
      <c r="E75" s="44"/>
      <c r="F75" s="46"/>
      <c r="G75" s="46"/>
      <c r="H75" s="46"/>
      <c r="I75" s="46"/>
      <c r="J75" s="46"/>
      <c r="K75" s="45"/>
      <c r="L75" s="45"/>
      <c r="M75" s="45"/>
      <c r="N75" s="45"/>
      <c r="O75" s="45"/>
    </row>
    <row r="76" spans="1:15" ht="15.75" thickBot="1" x14ac:dyDescent="0.3">
      <c r="A76" s="67"/>
      <c r="B76" s="45"/>
      <c r="C76" s="45"/>
      <c r="D76" s="45"/>
      <c r="E76" s="44"/>
      <c r="F76" s="46"/>
      <c r="G76" s="46"/>
      <c r="H76" s="46"/>
      <c r="I76" s="46"/>
      <c r="J76" s="46"/>
      <c r="K76" s="45"/>
      <c r="L76" s="45"/>
      <c r="M76" s="45"/>
      <c r="N76" s="45"/>
      <c r="O76" s="45"/>
    </row>
    <row r="77" spans="1:15" ht="39.950000000000003" customHeight="1" thickTop="1" x14ac:dyDescent="0.25">
      <c r="A77" s="216" t="s">
        <v>122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</row>
    <row r="78" spans="1:15" ht="19.5" thickBot="1" x14ac:dyDescent="0.3">
      <c r="A78" s="29"/>
      <c r="B78" s="29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39.950000000000003" customHeight="1" thickBot="1" x14ac:dyDescent="0.3">
      <c r="A79" s="89" t="s">
        <v>3</v>
      </c>
      <c r="B79" s="235" t="s">
        <v>4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22" t="s">
        <v>5</v>
      </c>
      <c r="M79" s="221"/>
      <c r="N79" s="223"/>
      <c r="O79" s="181" t="s">
        <v>6</v>
      </c>
    </row>
    <row r="80" spans="1:15" s="62" customFormat="1" ht="55.5" customHeight="1" thickBot="1" x14ac:dyDescent="0.35">
      <c r="A80" s="101" t="s">
        <v>123</v>
      </c>
      <c r="B80" s="102" t="s">
        <v>8</v>
      </c>
      <c r="C80" s="137" t="s">
        <v>56</v>
      </c>
      <c r="D80" s="102" t="s">
        <v>10</v>
      </c>
      <c r="E80" s="102" t="s">
        <v>11</v>
      </c>
      <c r="F80" s="102" t="s">
        <v>12</v>
      </c>
      <c r="G80" s="102" t="s">
        <v>13</v>
      </c>
      <c r="H80" s="102" t="s">
        <v>14</v>
      </c>
      <c r="I80" s="102" t="s">
        <v>15</v>
      </c>
      <c r="J80" s="102" t="s">
        <v>16</v>
      </c>
      <c r="K80" s="102" t="s">
        <v>17</v>
      </c>
      <c r="L80" s="102" t="s">
        <v>18</v>
      </c>
      <c r="M80" s="102" t="s">
        <v>19</v>
      </c>
      <c r="N80" s="102" t="s">
        <v>20</v>
      </c>
      <c r="O80" s="169" t="s">
        <v>21</v>
      </c>
    </row>
    <row r="81" spans="1:35" s="160" customFormat="1" ht="63" customHeight="1" x14ac:dyDescent="0.25">
      <c r="A81" s="172" t="s">
        <v>124</v>
      </c>
      <c r="B81" s="173" t="s">
        <v>125</v>
      </c>
      <c r="C81" s="174">
        <v>3</v>
      </c>
      <c r="D81" s="175" t="s">
        <v>126</v>
      </c>
      <c r="E81" s="174" t="s">
        <v>127</v>
      </c>
      <c r="F81" s="93">
        <v>1</v>
      </c>
      <c r="G81" s="93">
        <v>1</v>
      </c>
      <c r="H81" s="93">
        <v>1</v>
      </c>
      <c r="I81" s="93">
        <v>1</v>
      </c>
      <c r="J81" s="93">
        <v>1</v>
      </c>
      <c r="K81" s="94" t="s">
        <v>128</v>
      </c>
      <c r="L81" s="94" t="s">
        <v>89</v>
      </c>
      <c r="M81" s="95" t="s">
        <v>83</v>
      </c>
      <c r="N81" s="175" t="s">
        <v>129</v>
      </c>
      <c r="O81" s="224">
        <v>2000000</v>
      </c>
    </row>
    <row r="82" spans="1:35" s="160" customFormat="1" ht="55.5" customHeight="1" x14ac:dyDescent="0.25">
      <c r="A82" s="237" t="s">
        <v>130</v>
      </c>
      <c r="B82" s="176" t="s">
        <v>131</v>
      </c>
      <c r="C82" s="176">
        <v>1</v>
      </c>
      <c r="D82" s="177" t="s">
        <v>132</v>
      </c>
      <c r="E82" s="176" t="s">
        <v>133</v>
      </c>
      <c r="F82" s="176">
        <v>12</v>
      </c>
      <c r="G82" s="50">
        <v>3</v>
      </c>
      <c r="H82" s="50">
        <v>3</v>
      </c>
      <c r="I82" s="50">
        <v>3</v>
      </c>
      <c r="J82" s="50">
        <v>3</v>
      </c>
      <c r="K82" s="68"/>
      <c r="L82" s="51" t="s">
        <v>89</v>
      </c>
      <c r="M82" s="58"/>
      <c r="N82" s="68"/>
      <c r="O82" s="224"/>
    </row>
    <row r="83" spans="1:35" s="160" customFormat="1" ht="55.5" customHeight="1" x14ac:dyDescent="0.25">
      <c r="A83" s="237"/>
      <c r="B83" s="176" t="s">
        <v>135</v>
      </c>
      <c r="C83" s="176">
        <v>0</v>
      </c>
      <c r="D83" s="177" t="s">
        <v>136</v>
      </c>
      <c r="E83" s="176" t="s">
        <v>137</v>
      </c>
      <c r="F83" s="176">
        <v>3</v>
      </c>
      <c r="G83" s="50">
        <v>0</v>
      </c>
      <c r="H83" s="178">
        <v>1</v>
      </c>
      <c r="I83" s="178">
        <v>1</v>
      </c>
      <c r="J83" s="178">
        <v>1</v>
      </c>
      <c r="K83" s="177"/>
      <c r="L83" s="51" t="s">
        <v>89</v>
      </c>
      <c r="M83" s="52"/>
      <c r="N83" s="177"/>
      <c r="O83" s="224"/>
    </row>
    <row r="84" spans="1:35" s="53" customFormat="1" ht="55.5" customHeight="1" x14ac:dyDescent="0.25">
      <c r="A84" s="150" t="s">
        <v>223</v>
      </c>
      <c r="B84" s="65" t="s">
        <v>139</v>
      </c>
      <c r="C84" s="49">
        <v>0</v>
      </c>
      <c r="D84" s="48" t="s">
        <v>140</v>
      </c>
      <c r="E84" s="49" t="s">
        <v>141</v>
      </c>
      <c r="F84" s="49">
        <v>12</v>
      </c>
      <c r="G84" s="50">
        <v>3</v>
      </c>
      <c r="H84" s="50">
        <v>3</v>
      </c>
      <c r="I84" s="50">
        <v>3</v>
      </c>
      <c r="J84" s="50">
        <v>3</v>
      </c>
      <c r="K84" s="51" t="s">
        <v>237</v>
      </c>
      <c r="L84" s="51" t="s">
        <v>89</v>
      </c>
      <c r="M84" s="52" t="s">
        <v>143</v>
      </c>
      <c r="N84" s="48" t="s">
        <v>144</v>
      </c>
      <c r="O84" s="224"/>
    </row>
    <row r="85" spans="1:35" s="53" customFormat="1" ht="55.5" customHeight="1" x14ac:dyDescent="0.25">
      <c r="A85" s="150" t="s">
        <v>145</v>
      </c>
      <c r="B85" s="65" t="s">
        <v>146</v>
      </c>
      <c r="C85" s="49">
        <v>0</v>
      </c>
      <c r="D85" s="48" t="s">
        <v>147</v>
      </c>
      <c r="E85" s="49" t="s">
        <v>137</v>
      </c>
      <c r="F85" s="49">
        <v>3</v>
      </c>
      <c r="G85" s="50">
        <v>0</v>
      </c>
      <c r="H85" s="50">
        <v>1</v>
      </c>
      <c r="I85" s="50">
        <v>1</v>
      </c>
      <c r="J85" s="50">
        <v>1</v>
      </c>
      <c r="K85" s="51"/>
      <c r="L85" s="51" t="s">
        <v>89</v>
      </c>
      <c r="M85" s="52" t="s">
        <v>83</v>
      </c>
      <c r="N85" s="48"/>
      <c r="O85" s="224"/>
    </row>
    <row r="86" spans="1:35" x14ac:dyDescent="0.25">
      <c r="A86" s="44"/>
      <c r="B86" s="45"/>
      <c r="C86" s="45"/>
      <c r="D86" s="45"/>
      <c r="E86" s="44"/>
      <c r="F86" s="46"/>
      <c r="G86" s="46"/>
      <c r="H86" s="46"/>
      <c r="I86" s="46"/>
      <c r="J86" s="46"/>
      <c r="K86" s="45"/>
      <c r="L86" s="45"/>
      <c r="M86" s="45"/>
      <c r="N86" s="45"/>
      <c r="O86" s="45"/>
    </row>
    <row r="88" spans="1:35" s="74" customFormat="1" x14ac:dyDescent="0.25">
      <c r="A88" s="70"/>
      <c r="B88" s="71"/>
      <c r="C88" s="71"/>
      <c r="D88" s="72"/>
      <c r="E88" s="72"/>
      <c r="F88" s="73"/>
      <c r="G88" s="73"/>
      <c r="H88" s="73"/>
      <c r="I88" s="73"/>
      <c r="J88" s="73"/>
      <c r="K88" s="72"/>
      <c r="L88" s="72"/>
      <c r="M88" s="72"/>
      <c r="N88" s="72"/>
      <c r="O88" s="72"/>
    </row>
    <row r="89" spans="1:35" s="74" customFormat="1" ht="15.75" thickBot="1" x14ac:dyDescent="0.3">
      <c r="A89" s="119"/>
      <c r="B89" s="120"/>
      <c r="C89" s="120"/>
      <c r="D89" s="121"/>
      <c r="E89" s="121"/>
      <c r="F89" s="122"/>
      <c r="G89" s="122"/>
      <c r="H89" s="122"/>
      <c r="I89" s="122"/>
      <c r="J89" s="122"/>
      <c r="K89" s="121"/>
      <c r="L89" s="121"/>
      <c r="M89" s="121"/>
      <c r="N89" s="121"/>
      <c r="O89" s="121"/>
    </row>
    <row r="90" spans="1:35" s="74" customFormat="1" ht="39.950000000000003" customHeight="1" thickBot="1" x14ac:dyDescent="0.3">
      <c r="A90" s="232" t="s">
        <v>175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4"/>
    </row>
    <row r="91" spans="1:35" s="74" customFormat="1" ht="15.75" thickBot="1" x14ac:dyDescent="0.3">
      <c r="A91" s="76"/>
      <c r="B91" s="75"/>
      <c r="C91" s="75"/>
      <c r="D91" s="76"/>
      <c r="E91" s="76"/>
      <c r="F91" s="75"/>
      <c r="G91" s="75"/>
      <c r="H91" s="75"/>
      <c r="I91" s="75"/>
      <c r="J91" s="75"/>
      <c r="K91" s="76"/>
      <c r="L91" s="182"/>
      <c r="M91" s="182"/>
      <c r="N91" s="182"/>
      <c r="O91" s="76"/>
    </row>
    <row r="92" spans="1:35" s="114" customFormat="1" ht="39.950000000000003" customHeight="1" thickTop="1" thickBot="1" x14ac:dyDescent="0.45">
      <c r="A92" s="89" t="s">
        <v>3</v>
      </c>
      <c r="B92" s="238" t="s">
        <v>4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22" t="s">
        <v>5</v>
      </c>
      <c r="M92" s="221"/>
      <c r="N92" s="223"/>
      <c r="O92" s="181" t="s">
        <v>6</v>
      </c>
    </row>
    <row r="93" spans="1:35" s="62" customFormat="1" ht="55.5" customHeight="1" thickBot="1" x14ac:dyDescent="0.35">
      <c r="A93" s="101" t="s">
        <v>151</v>
      </c>
      <c r="B93" s="102" t="s">
        <v>8</v>
      </c>
      <c r="C93" s="137" t="s">
        <v>56</v>
      </c>
      <c r="D93" s="102" t="s">
        <v>10</v>
      </c>
      <c r="E93" s="102" t="s">
        <v>152</v>
      </c>
      <c r="F93" s="102" t="s">
        <v>12</v>
      </c>
      <c r="G93" s="102" t="s">
        <v>13</v>
      </c>
      <c r="H93" s="102" t="s">
        <v>14</v>
      </c>
      <c r="I93" s="102" t="s">
        <v>15</v>
      </c>
      <c r="J93" s="102" t="s">
        <v>16</v>
      </c>
      <c r="K93" s="102" t="s">
        <v>17</v>
      </c>
      <c r="L93" s="102" t="s">
        <v>18</v>
      </c>
      <c r="M93" s="102" t="s">
        <v>19</v>
      </c>
      <c r="N93" s="102" t="s">
        <v>20</v>
      </c>
      <c r="O93" s="103" t="s">
        <v>153</v>
      </c>
      <c r="AI93" s="115"/>
    </row>
    <row r="94" spans="1:35" s="78" customFormat="1" ht="55.5" customHeight="1" x14ac:dyDescent="0.25">
      <c r="A94" s="107" t="s">
        <v>154</v>
      </c>
      <c r="B94" s="108" t="s">
        <v>155</v>
      </c>
      <c r="C94" s="109">
        <v>1</v>
      </c>
      <c r="D94" s="107" t="s">
        <v>215</v>
      </c>
      <c r="E94" s="107" t="s">
        <v>157</v>
      </c>
      <c r="F94" s="109">
        <v>1</v>
      </c>
      <c r="G94" s="109">
        <v>1</v>
      </c>
      <c r="H94" s="109">
        <v>1</v>
      </c>
      <c r="I94" s="109">
        <v>1</v>
      </c>
      <c r="J94" s="109">
        <v>1</v>
      </c>
      <c r="K94" s="107" t="s">
        <v>158</v>
      </c>
      <c r="L94" s="107" t="s">
        <v>25</v>
      </c>
      <c r="M94" s="108" t="s">
        <v>159</v>
      </c>
      <c r="N94" s="107" t="s">
        <v>160</v>
      </c>
      <c r="O94" s="144">
        <v>500000</v>
      </c>
    </row>
    <row r="95" spans="1:35" s="74" customFormat="1" x14ac:dyDescent="0.25">
      <c r="A95" s="79"/>
      <c r="B95" s="60"/>
      <c r="C95" s="60"/>
      <c r="D95" s="79"/>
      <c r="E95" s="79"/>
      <c r="F95" s="28"/>
      <c r="G95" s="28"/>
      <c r="H95" s="28"/>
      <c r="I95" s="28"/>
      <c r="J95" s="28"/>
      <c r="K95" s="79"/>
      <c r="L95" s="79"/>
      <c r="M95" s="79"/>
      <c r="N95" s="79"/>
      <c r="O95" s="79"/>
    </row>
    <row r="96" spans="1:35" s="74" customFormat="1" ht="15.75" thickBot="1" x14ac:dyDescent="0.3">
      <c r="A96" s="79"/>
      <c r="B96" s="60"/>
      <c r="C96" s="60"/>
      <c r="D96" s="79"/>
      <c r="E96" s="79"/>
      <c r="F96" s="28"/>
      <c r="G96" s="28"/>
      <c r="H96" s="28"/>
      <c r="I96" s="28"/>
      <c r="J96" s="28"/>
      <c r="K96" s="79"/>
      <c r="L96" s="79"/>
      <c r="M96" s="79"/>
      <c r="N96" s="79"/>
      <c r="O96" s="79"/>
    </row>
    <row r="97" spans="1:35" s="74" customFormat="1" ht="39.950000000000003" customHeight="1" thickBot="1" x14ac:dyDescent="0.3">
      <c r="A97" s="232" t="s">
        <v>176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4"/>
    </row>
    <row r="98" spans="1:35" s="74" customFormat="1" ht="15.75" thickBot="1" x14ac:dyDescent="0.3">
      <c r="A98" s="79"/>
      <c r="B98" s="60"/>
      <c r="C98" s="60"/>
      <c r="D98" s="79"/>
      <c r="E98" s="79"/>
      <c r="F98" s="28"/>
      <c r="G98" s="28"/>
      <c r="H98" s="28"/>
      <c r="I98" s="28"/>
      <c r="J98" s="28"/>
      <c r="K98" s="79"/>
      <c r="L98" s="79"/>
      <c r="M98" s="79"/>
      <c r="N98" s="79"/>
      <c r="O98" s="79"/>
    </row>
    <row r="99" spans="1:35" s="114" customFormat="1" ht="39.950000000000003" customHeight="1" thickBot="1" x14ac:dyDescent="0.45">
      <c r="A99" s="116" t="s">
        <v>3</v>
      </c>
      <c r="B99" s="220" t="s">
        <v>4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2" t="s">
        <v>5</v>
      </c>
      <c r="M99" s="221"/>
      <c r="N99" s="223"/>
      <c r="O99" s="183" t="s">
        <v>6</v>
      </c>
    </row>
    <row r="100" spans="1:35" s="115" customFormat="1" ht="55.5" customHeight="1" thickBot="1" x14ac:dyDescent="0.35">
      <c r="A100" s="101" t="s">
        <v>151</v>
      </c>
      <c r="B100" s="102" t="s">
        <v>8</v>
      </c>
      <c r="C100" s="137" t="s">
        <v>56</v>
      </c>
      <c r="D100" s="102" t="s">
        <v>10</v>
      </c>
      <c r="E100" s="102" t="s">
        <v>152</v>
      </c>
      <c r="F100" s="102" t="s">
        <v>12</v>
      </c>
      <c r="G100" s="102" t="s">
        <v>13</v>
      </c>
      <c r="H100" s="102" t="s">
        <v>14</v>
      </c>
      <c r="I100" s="102" t="s">
        <v>15</v>
      </c>
      <c r="J100" s="102" t="s">
        <v>16</v>
      </c>
      <c r="K100" s="102" t="s">
        <v>17</v>
      </c>
      <c r="L100" s="102" t="s">
        <v>18</v>
      </c>
      <c r="M100" s="102" t="s">
        <v>19</v>
      </c>
      <c r="N100" s="102" t="s">
        <v>20</v>
      </c>
      <c r="O100" s="103" t="s">
        <v>153</v>
      </c>
    </row>
    <row r="101" spans="1:35" s="78" customFormat="1" ht="72.95" customHeight="1" x14ac:dyDescent="0.25">
      <c r="A101" s="111" t="s">
        <v>161</v>
      </c>
      <c r="B101" s="108" t="s">
        <v>162</v>
      </c>
      <c r="C101" s="158">
        <v>0</v>
      </c>
      <c r="D101" s="107" t="s">
        <v>163</v>
      </c>
      <c r="E101" s="107" t="s">
        <v>177</v>
      </c>
      <c r="F101" s="109">
        <v>1</v>
      </c>
      <c r="G101" s="109">
        <v>0.8</v>
      </c>
      <c r="H101" s="109">
        <v>1</v>
      </c>
      <c r="I101" s="109">
        <v>1</v>
      </c>
      <c r="J101" s="109">
        <v>1</v>
      </c>
      <c r="K101" s="107" t="s">
        <v>178</v>
      </c>
      <c r="L101" s="107" t="s">
        <v>31</v>
      </c>
      <c r="M101" s="108" t="s">
        <v>179</v>
      </c>
      <c r="N101" s="107" t="s">
        <v>180</v>
      </c>
      <c r="O101" s="144">
        <v>10150000</v>
      </c>
    </row>
    <row r="102" spans="1:35" s="78" customFormat="1" ht="65.45" customHeight="1" x14ac:dyDescent="0.25">
      <c r="A102" s="80" t="s">
        <v>164</v>
      </c>
      <c r="B102" s="57" t="s">
        <v>165</v>
      </c>
      <c r="C102" s="57">
        <v>0</v>
      </c>
      <c r="D102" s="56" t="s">
        <v>166</v>
      </c>
      <c r="E102" s="56" t="s">
        <v>177</v>
      </c>
      <c r="F102" s="77">
        <v>1</v>
      </c>
      <c r="G102" s="77">
        <v>1</v>
      </c>
      <c r="H102" s="77">
        <v>1</v>
      </c>
      <c r="I102" s="77">
        <v>1</v>
      </c>
      <c r="J102" s="77">
        <v>1</v>
      </c>
      <c r="K102" s="83" t="s">
        <v>181</v>
      </c>
      <c r="L102" s="83" t="s">
        <v>25</v>
      </c>
      <c r="M102" s="84" t="s">
        <v>26</v>
      </c>
      <c r="N102" s="56" t="s">
        <v>182</v>
      </c>
      <c r="O102" s="144">
        <v>200000</v>
      </c>
    </row>
    <row r="103" spans="1:35" s="78" customFormat="1" ht="55.5" customHeight="1" x14ac:dyDescent="0.25">
      <c r="A103" s="80" t="s">
        <v>167</v>
      </c>
      <c r="B103" s="57" t="s">
        <v>23</v>
      </c>
      <c r="C103" s="57">
        <v>0</v>
      </c>
      <c r="D103" s="56" t="s">
        <v>168</v>
      </c>
      <c r="E103" s="85" t="s">
        <v>183</v>
      </c>
      <c r="F103" s="77">
        <v>1</v>
      </c>
      <c r="G103" s="77">
        <v>0.8</v>
      </c>
      <c r="H103" s="77">
        <v>0.9</v>
      </c>
      <c r="I103" s="77">
        <v>0.9</v>
      </c>
      <c r="J103" s="77">
        <v>1</v>
      </c>
      <c r="K103" s="83" t="s">
        <v>238</v>
      </c>
      <c r="L103" s="56" t="s">
        <v>31</v>
      </c>
      <c r="M103" s="57" t="s">
        <v>179</v>
      </c>
      <c r="N103" s="56" t="s">
        <v>182</v>
      </c>
      <c r="O103" s="144">
        <v>11619200</v>
      </c>
    </row>
    <row r="104" spans="1:35" s="53" customFormat="1" ht="55.5" customHeight="1" x14ac:dyDescent="0.25">
      <c r="A104" s="80" t="s">
        <v>170</v>
      </c>
      <c r="B104" s="57" t="s">
        <v>23</v>
      </c>
      <c r="C104" s="159">
        <v>0</v>
      </c>
      <c r="D104" s="56" t="s">
        <v>171</v>
      </c>
      <c r="E104" s="85" t="s">
        <v>184</v>
      </c>
      <c r="F104" s="77">
        <v>1</v>
      </c>
      <c r="G104" s="77">
        <v>0</v>
      </c>
      <c r="H104" s="77">
        <v>0.6</v>
      </c>
      <c r="I104" s="77">
        <v>0.9</v>
      </c>
      <c r="J104" s="77">
        <v>1</v>
      </c>
      <c r="K104" s="83" t="s">
        <v>238</v>
      </c>
      <c r="L104" s="56" t="s">
        <v>31</v>
      </c>
      <c r="M104" s="84" t="s">
        <v>26</v>
      </c>
      <c r="N104" s="56" t="s">
        <v>172</v>
      </c>
      <c r="O104" s="144">
        <v>32000000</v>
      </c>
    </row>
    <row r="105" spans="1:35" s="53" customFormat="1" ht="55.5" customHeight="1" x14ac:dyDescent="0.25">
      <c r="A105" s="80" t="s">
        <v>185</v>
      </c>
      <c r="B105" s="57" t="s">
        <v>23</v>
      </c>
      <c r="C105" s="162">
        <v>0.89880000000000004</v>
      </c>
      <c r="D105" s="56" t="s">
        <v>173</v>
      </c>
      <c r="E105" s="85" t="s">
        <v>186</v>
      </c>
      <c r="F105" s="77">
        <v>1</v>
      </c>
      <c r="G105" s="161">
        <v>1</v>
      </c>
      <c r="H105" s="161">
        <v>0.96560000000000001</v>
      </c>
      <c r="I105" s="161">
        <v>0.96140000000000003</v>
      </c>
      <c r="J105" s="161">
        <v>0.98170000000000002</v>
      </c>
      <c r="K105" s="83" t="s">
        <v>239</v>
      </c>
      <c r="L105" s="56" t="s">
        <v>31</v>
      </c>
      <c r="M105" s="84" t="s">
        <v>26</v>
      </c>
      <c r="N105" s="56" t="s">
        <v>182</v>
      </c>
      <c r="O105" s="144">
        <v>50000</v>
      </c>
    </row>
    <row r="108" spans="1:3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3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3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3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35" s="1" customFormat="1" ht="50.25" customHeight="1" x14ac:dyDescent="0.2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ht="63" customHeight="1" x14ac:dyDescent="0.25"/>
    <row r="119" s="2" customFormat="1" x14ac:dyDescent="0.25"/>
    <row r="120" s="2" customFormat="1" x14ac:dyDescent="0.25"/>
  </sheetData>
  <mergeCells count="36">
    <mergeCell ref="B99:K99"/>
    <mergeCell ref="L99:N99"/>
    <mergeCell ref="I44:J44"/>
    <mergeCell ref="B70:K70"/>
    <mergeCell ref="L70:N70"/>
    <mergeCell ref="B79:K79"/>
    <mergeCell ref="L79:N79"/>
    <mergeCell ref="B92:K92"/>
    <mergeCell ref="L92:N92"/>
    <mergeCell ref="A68:O68"/>
    <mergeCell ref="A58:O58"/>
    <mergeCell ref="O62:O65"/>
    <mergeCell ref="B60:K60"/>
    <mergeCell ref="L60:N60"/>
    <mergeCell ref="A3:O3"/>
    <mergeCell ref="C15:K15"/>
    <mergeCell ref="L15:N15"/>
    <mergeCell ref="L31:N31"/>
    <mergeCell ref="L45:N45"/>
    <mergeCell ref="A26:O26"/>
    <mergeCell ref="A28:O29"/>
    <mergeCell ref="B31:K31"/>
    <mergeCell ref="A38:O38"/>
    <mergeCell ref="A40:O40"/>
    <mergeCell ref="A42:O43"/>
    <mergeCell ref="B45:K45"/>
    <mergeCell ref="A24:O24"/>
    <mergeCell ref="A8:O8"/>
    <mergeCell ref="A10:O10"/>
    <mergeCell ref="A12:O13"/>
    <mergeCell ref="O72:O74"/>
    <mergeCell ref="A77:O77"/>
    <mergeCell ref="A82:A83"/>
    <mergeCell ref="A90:O90"/>
    <mergeCell ref="A97:O97"/>
    <mergeCell ref="O81:O85"/>
  </mergeCells>
  <dataValidations count="13">
    <dataValidation type="list" allowBlank="1" sqref="M101:M105" xr:uid="{00000000-0002-0000-0100-000000000000}">
      <formula1>Impacto</formula1>
    </dataValidation>
    <dataValidation allowBlank="1" showInputMessage="1" showErrorMessage="1" promptTitle="Producto" prompt="Son bienes y/o servicios que la institución entrega a la población o a otras instituciones. Constituyen la “razón de ser” de la institución." sqref="A71:A72 A32 A46 A80" xr:uid="{00000000-0002-0000-0100-000001000000}"/>
    <dataValidation type="list" allowBlank="1" showInputMessage="1" showErrorMessage="1" sqref="M83:M85 M81" xr:uid="{00000000-0002-0000-0100-000002000000}">
      <formula1>#REF!</formula1>
    </dataValidation>
    <dataValidation allowBlank="1" showInputMessage="1" showErrorMessage="1" promptTitle="Medios de verificación:" prompt="Especifique aquí las evidencias que darán cuenta del logro del producto  y de las metas establecidas. Ejemplo: Listados de participación de las capacitaciones/fotos, etc._x000a_" sqref="D71 D32 D46 D80" xr:uid="{00000000-0002-0000-0100-000003000000}"/>
    <dataValidation allowBlank="1" showInputMessage="1" showErrorMessage="1" promptTitle="Unidad de medida" prompt="Es una herramienta de medición del producto. Solo mide, no opina. Ejemplo: Técnicos capacitados." sqref="B71 B32 B46 B80" xr:uid="{00000000-0002-0000-0100-000004000000}"/>
    <dataValidation allowBlank="1" showInputMessage="1" showErrorMessage="1" promptTitle="Involucrados" prompt="Incluya las áreas que contribuyen al logro del producto. Aplica para instituciones externas._x000a_" sqref="E71 E32 E46 E80" xr:uid="{00000000-0002-0000-0100-000005000000}"/>
    <dataValidation allowBlank="1" showInputMessage="1" showErrorMessage="1" promptTitle="Línea base" prompt="Incluya la meta o valor obtenido en el período anterior." sqref="C32" xr:uid="{00000000-0002-0000-0100-000006000000}"/>
    <dataValidation allowBlank="1" showInputMessage="1" showErrorMessage="1" promptTitle="Presupuesto" prompt="Cálculo anticipado del coste de una actividad, expresado en asignación monetaria." sqref="O71 O32 O46 O80" xr:uid="{00000000-0002-0000-0100-000007000000}"/>
    <dataValidation allowBlank="1" showInputMessage="1" showErrorMessage="1" promptTitle="Acciones de Mitigación" prompt="Incluya acciones de prevención para la reducción de ocurrencia de riesgos" sqref="N71 N32 N46 N80" xr:uid="{00000000-0002-0000-0100-000008000000}"/>
    <dataValidation allowBlank="1" showInputMessage="1" showErrorMessage="1" promptTitle="Riesgo Asociado" prompt="Incluya aquí los eventos que puedan entorpecer la realización del producto" sqref="K71 K32 K46 K80" xr:uid="{00000000-0002-0000-0100-000009000000}"/>
    <dataValidation allowBlank="1" showInputMessage="1" showErrorMessage="1" promptTitle="Impacto" prompt="Especifique el impacto que generaría la ocurrencia del riesgo indicado según la escala:_x000a__x000a_1 Insignificante_x000a_2 Moderado_x000a_3 Grave_x000a_4 Catastrófico" sqref="M71 M32 M46 M80" xr:uid="{00000000-0002-0000-0100-00000A000000}"/>
    <dataValidation allowBlank="1" showInputMessage="1" showErrorMessage="1" promptTitle="Meta global " prompt="Expresión de un objetivo (producto o subproducto a entregar) presentado en términos cuantitativos." sqref="F71 F32 F46 F80" xr:uid="{00000000-0002-0000-0100-00000B000000}"/>
    <dataValidation allowBlank="1" showInputMessage="1" showErrorMessage="1" promptTitle="Programación:" prompt="Favor establecer la meta del producto que se espera alcanzar. " sqref="H83:J83" xr:uid="{00000000-0002-0000-0100-00000C000000}"/>
  </dataValidations>
  <pageMargins left="0.23622047244094491" right="0.23622047244094491" top="0.74803149606299213" bottom="0.74803149606299213" header="0.31496062992125984" footer="0.31496062992125984"/>
  <pageSetup paperSize="11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tabla</vt:lpstr>
      <vt:lpstr>POA 2023</vt:lpstr>
      <vt:lpstr>Primer 4 Trimestre)</vt:lpstr>
      <vt:lpstr>Primer Trimestre</vt:lpstr>
      <vt:lpstr>Segundo Trimestre</vt:lpstr>
      <vt:lpstr>Tercer Trimestre</vt:lpstr>
      <vt:lpstr>Cuarto Trimestre</vt:lpstr>
      <vt:lpstr>POA 2022 Revizado</vt:lpstr>
      <vt:lpstr>POA 2022 Resultado </vt:lpstr>
      <vt:lpstr>POA 2023 ENTREGA</vt:lpstr>
      <vt:lpstr>'Cuarto Trimestre'!Títulos_a_imprimir</vt:lpstr>
      <vt:lpstr>'POA 2022 Resultado '!Títulos_a_imprimir</vt:lpstr>
      <vt:lpstr>'POA 2022 Revizado'!Títulos_a_imprimir</vt:lpstr>
      <vt:lpstr>'Primer Trimestre'!Títulos_a_imprimir</vt:lpstr>
      <vt:lpstr>'Segundo Trimestre'!Títulos_a_imprimir</vt:lpstr>
      <vt:lpstr>'Tercer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Emilio Cruz</dc:creator>
  <cp:lastModifiedBy>Luis Emilio Cruz</cp:lastModifiedBy>
  <cp:lastPrinted>2023-07-17T15:13:01Z</cp:lastPrinted>
  <dcterms:created xsi:type="dcterms:W3CDTF">2023-07-13T15:08:01Z</dcterms:created>
  <dcterms:modified xsi:type="dcterms:W3CDTF">2023-07-17T15:15:53Z</dcterms:modified>
</cp:coreProperties>
</file>